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320" windowHeight="9405"/>
  </bookViews>
  <sheets>
    <sheet name="Huella de Carbono" sheetId="3" r:id="rId1"/>
    <sheet name="1.1. Usos suelo" sheetId="1" r:id="rId2"/>
    <sheet name="1.3. Funcionamiento" sheetId="2" r:id="rId3"/>
    <sheet name="2.2.2 Parques y jardines" sheetId="4" r:id="rId4"/>
    <sheet name="2.3 Viviendas" sheetId="5" r:id="rId5"/>
    <sheet name="2.4.2 Residuos" sheetId="6" r:id="rId6"/>
  </sheets>
  <calcPr calcId="101716"/>
</workbook>
</file>

<file path=xl/calcChain.xml><?xml version="1.0" encoding="utf-8"?>
<calcChain xmlns="http://schemas.openxmlformats.org/spreadsheetml/2006/main">
  <c r="B105" i="3" l="1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04" i="3"/>
  <c r="D82" i="3"/>
  <c r="E72" i="3"/>
  <c r="C18" i="3"/>
  <c r="E18" i="3"/>
  <c r="E21" i="3"/>
  <c r="C24" i="3"/>
  <c r="E24" i="3"/>
  <c r="E15" i="3"/>
  <c r="H26" i="2"/>
  <c r="E21" i="2"/>
  <c r="E20" i="2"/>
  <c r="E19" i="2"/>
  <c r="E14" i="2"/>
  <c r="E15" i="2"/>
  <c r="E13" i="2"/>
  <c r="B21" i="2"/>
  <c r="J21" i="2"/>
  <c r="B20" i="2"/>
  <c r="J20" i="2"/>
  <c r="B19" i="2"/>
  <c r="J19" i="2"/>
  <c r="D21" i="2"/>
  <c r="F21" i="2"/>
  <c r="D20" i="2"/>
  <c r="D19" i="2"/>
  <c r="F19" i="2"/>
  <c r="D15" i="2"/>
  <c r="D14" i="2"/>
  <c r="F14" i="2"/>
  <c r="D13" i="2"/>
  <c r="C13" i="2"/>
  <c r="B15" i="2"/>
  <c r="J15" i="2"/>
  <c r="B14" i="2"/>
  <c r="J14" i="2"/>
  <c r="B13" i="2"/>
  <c r="J13" i="2"/>
  <c r="H6" i="2"/>
  <c r="F20" i="2"/>
  <c r="F15" i="2"/>
  <c r="F13" i="2"/>
  <c r="D7" i="3"/>
  <c r="D8" i="2"/>
  <c r="G8" i="6"/>
  <c r="H8" i="6"/>
  <c r="H7" i="6"/>
  <c r="G7" i="6"/>
  <c r="G6" i="6"/>
  <c r="H6" i="6"/>
  <c r="H5" i="6"/>
  <c r="G5" i="6"/>
  <c r="F19" i="5"/>
  <c r="E19" i="5"/>
  <c r="F17" i="5"/>
  <c r="E17" i="5"/>
  <c r="H9" i="5"/>
  <c r="F20" i="5"/>
  <c r="G9" i="5"/>
  <c r="E20" i="5"/>
  <c r="H8" i="5"/>
  <c r="G8" i="5"/>
  <c r="H7" i="5"/>
  <c r="F18" i="5"/>
  <c r="G7" i="5"/>
  <c r="E18" i="5"/>
  <c r="H6" i="5"/>
  <c r="G6" i="5"/>
  <c r="H5" i="5"/>
  <c r="F16" i="5"/>
  <c r="F22" i="5"/>
  <c r="F26" i="5"/>
  <c r="D65" i="3"/>
  <c r="E65" i="3"/>
  <c r="G5" i="5"/>
  <c r="E16" i="5"/>
  <c r="E22" i="5"/>
  <c r="E26" i="5"/>
  <c r="D62" i="3"/>
  <c r="E62" i="3"/>
  <c r="G9" i="4"/>
  <c r="G8" i="4"/>
  <c r="G7" i="4"/>
  <c r="G6" i="4"/>
  <c r="G11" i="4"/>
  <c r="C95" i="3"/>
  <c r="E95" i="3"/>
  <c r="C90" i="3"/>
  <c r="E90" i="3"/>
  <c r="E82" i="3"/>
  <c r="E57" i="3"/>
  <c r="E52" i="3"/>
  <c r="E41" i="3"/>
  <c r="E36" i="3"/>
  <c r="F31" i="3"/>
  <c r="E12" i="3"/>
  <c r="D24" i="2"/>
  <c r="B6" i="2"/>
  <c r="D5" i="2"/>
  <c r="B5" i="2"/>
  <c r="F85" i="3"/>
  <c r="G5" i="2"/>
  <c r="H5" i="2"/>
  <c r="D2" i="2"/>
  <c r="E7" i="3"/>
  <c r="G15" i="4"/>
  <c r="D49" i="3"/>
  <c r="F49" i="3"/>
  <c r="F43" i="3"/>
  <c r="G13" i="4"/>
  <c r="F59" i="3"/>
  <c r="H10" i="6"/>
  <c r="D77" i="3"/>
  <c r="E77" i="3"/>
  <c r="F67" i="3"/>
  <c r="F28" i="3"/>
  <c r="F2" i="3"/>
</calcChain>
</file>

<file path=xl/sharedStrings.xml><?xml version="1.0" encoding="utf-8"?>
<sst xmlns="http://schemas.openxmlformats.org/spreadsheetml/2006/main" count="235" uniqueCount="149">
  <si>
    <t>(tCO2/ha)</t>
  </si>
  <si>
    <t>Chopera</t>
  </si>
  <si>
    <t>1.3.1 Suministro y tratamiento de agua</t>
  </si>
  <si>
    <t>1</t>
  </si>
  <si>
    <t>CÁLCULO DE EMISIONES</t>
  </si>
  <si>
    <t>Coníferas</t>
  </si>
  <si>
    <t>Cultivos herbáceos de regadío</t>
  </si>
  <si>
    <t>Cultivos herbáceos de secano</t>
  </si>
  <si>
    <t>Arbustos</t>
  </si>
  <si>
    <t>Olivar de secano</t>
  </si>
  <si>
    <t>Olivar de regadío</t>
  </si>
  <si>
    <t>Pradera</t>
  </si>
  <si>
    <t>Pradera con arbustos</t>
  </si>
  <si>
    <t>Viñedo de regadío</t>
  </si>
  <si>
    <t>Viñedo de secano</t>
  </si>
  <si>
    <t>Frutales de regadío</t>
  </si>
  <si>
    <t>Frutales de secano</t>
  </si>
  <si>
    <t>tCO2/año</t>
  </si>
  <si>
    <t>Cultivos hortícolas</t>
  </si>
  <si>
    <t>Coníferas y eucalipto</t>
  </si>
  <si>
    <t>Viñedo con frutales</t>
  </si>
  <si>
    <t>Pastos naturales</t>
  </si>
  <si>
    <t>habitantes</t>
  </si>
  <si>
    <t>viviendas</t>
  </si>
  <si>
    <t>m3/hab/año</t>
  </si>
  <si>
    <t>kWh/m3</t>
  </si>
  <si>
    <t xml:space="preserve"> kgCO2eq/kWh</t>
  </si>
  <si>
    <t xml:space="preserve"> kgCO2eq/hab/año</t>
  </si>
  <si>
    <t xml:space="preserve"> tCO2eq/vivienda/año</t>
  </si>
  <si>
    <t>Suministro</t>
  </si>
  <si>
    <t>1.1</t>
  </si>
  <si>
    <t>Cambio de uso del suelo de agrícola o forestal a urbano</t>
  </si>
  <si>
    <t>Superficie (ha)</t>
  </si>
  <si>
    <t>Uso de suelo</t>
  </si>
  <si>
    <t>(tCO2/ha/año)</t>
  </si>
  <si>
    <t>Depuración</t>
  </si>
  <si>
    <t>1.2</t>
  </si>
  <si>
    <t>Obras de urbanización</t>
  </si>
  <si>
    <t>Nº de viviendas</t>
  </si>
  <si>
    <t>tCO2/vivienda/año</t>
  </si>
  <si>
    <t>1.3.2 Consumo energético</t>
  </si>
  <si>
    <t>1.3</t>
  </si>
  <si>
    <t>Funcionamiento y mantenimiento del desarrollo urbano</t>
  </si>
  <si>
    <t>Gas natural</t>
  </si>
  <si>
    <t>1.3.3 Residuos sólidos urbanos</t>
  </si>
  <si>
    <t>kg CO2/hab/año</t>
  </si>
  <si>
    <t>2</t>
  </si>
  <si>
    <t>MEDIDAS PREVENTIVAS CORRECTORAS Y COMPENSATORIAS</t>
  </si>
  <si>
    <t>2.1</t>
  </si>
  <si>
    <t>Compensación de la pérdida de reservas de carbono</t>
  </si>
  <si>
    <t>2.1.1</t>
  </si>
  <si>
    <t>Zonas verdes</t>
  </si>
  <si>
    <t>2.1.2</t>
  </si>
  <si>
    <t>Cubierta vegetal</t>
  </si>
  <si>
    <t>Superficie (m2)</t>
  </si>
  <si>
    <t>(tCO2/m2/año)</t>
  </si>
  <si>
    <t>2.2</t>
  </si>
  <si>
    <t>Responsabilidad del promotor y movilidad obligada</t>
  </si>
  <si>
    <t>2.2.2</t>
  </si>
  <si>
    <t>Mantenimiento de jardines</t>
  </si>
  <si>
    <t>Superficie zonas verdes (m2)</t>
  </si>
  <si>
    <t>Ahorro(m3/año)</t>
  </si>
  <si>
    <t>tCO2/m3</t>
  </si>
  <si>
    <t>Nº vehículos mantenimiento</t>
  </si>
  <si>
    <t>tCO2/vehículo*año</t>
  </si>
  <si>
    <t>2.2.3</t>
  </si>
  <si>
    <t>Movilidad obligada</t>
  </si>
  <si>
    <t>Carril bici (Km)</t>
  </si>
  <si>
    <t>(tCO2/Km/año)</t>
  </si>
  <si>
    <t>2.3</t>
  </si>
  <si>
    <t>Funcionamiento de las viviendas proyectadas</t>
  </si>
  <si>
    <t>Nº viviendas unifamiliar</t>
  </si>
  <si>
    <t>Nº viviendas multifamiliar</t>
  </si>
  <si>
    <t>2.4</t>
  </si>
  <si>
    <t>Consumo de electricidad de la urbanización</t>
  </si>
  <si>
    <t>2.4.1</t>
  </si>
  <si>
    <t>Alumbrado público</t>
  </si>
  <si>
    <t>Kwh ahorrados/año</t>
  </si>
  <si>
    <t>2.4.2</t>
  </si>
  <si>
    <t>Gestión de residuos</t>
  </si>
  <si>
    <t>Kg generados/año</t>
  </si>
  <si>
    <t>tCO2/kg</t>
  </si>
  <si>
    <t>2.4.3</t>
  </si>
  <si>
    <t>Energías alternativas</t>
  </si>
  <si>
    <t>MWh renovables/año</t>
  </si>
  <si>
    <t>tCO2/MWh</t>
  </si>
  <si>
    <t>2.5</t>
  </si>
  <si>
    <t>Aprovechamiento del agua de lluvia y reutilización de aguas grises.</t>
  </si>
  <si>
    <t>2.5.1</t>
  </si>
  <si>
    <t>Reducción del consumo energético asociado al ciclo urbano del agua</t>
  </si>
  <si>
    <t>2.5.2</t>
  </si>
  <si>
    <t>Aprovechamiento del agua de lluvia y reutilización de aguas grises</t>
  </si>
  <si>
    <t>Elección de especies</t>
  </si>
  <si>
    <t>%</t>
  </si>
  <si>
    <t>Tipología</t>
  </si>
  <si>
    <t>litros/m2</t>
  </si>
  <si>
    <t>Césped</t>
  </si>
  <si>
    <t>Plantas autóctonas</t>
  </si>
  <si>
    <t>Flores de temporada</t>
  </si>
  <si>
    <t>Total litros/m2</t>
  </si>
  <si>
    <t>Riego por goteo subsuperficial (ahorro del 80%)</t>
  </si>
  <si>
    <t>Ahorro (L/m2)</t>
  </si>
  <si>
    <t>Mejora respecto a clase F</t>
  </si>
  <si>
    <t>Emisiones totales(Kg CO2/m2/año)</t>
  </si>
  <si>
    <t>Clase</t>
  </si>
  <si>
    <t>Unifamiliar</t>
  </si>
  <si>
    <t>Bloque</t>
  </si>
  <si>
    <t>A</t>
  </si>
  <si>
    <t>B</t>
  </si>
  <si>
    <t>C</t>
  </si>
  <si>
    <t>D</t>
  </si>
  <si>
    <t>E</t>
  </si>
  <si>
    <t>F</t>
  </si>
  <si>
    <t>Mejora según % proyectado</t>
  </si>
  <si>
    <t>% proyectado</t>
  </si>
  <si>
    <t>media ponderada</t>
  </si>
  <si>
    <t>superficie media</t>
  </si>
  <si>
    <t>t CO2/vivienda/año</t>
  </si>
  <si>
    <t>kg CO2eq/kg</t>
  </si>
  <si>
    <t>Kg de fracción resto</t>
  </si>
  <si>
    <t>emisiones reducidas</t>
  </si>
  <si>
    <t>ponderación</t>
  </si>
  <si>
    <t>Vidrio</t>
  </si>
  <si>
    <t>Envases</t>
  </si>
  <si>
    <t>Papel/Cartón</t>
  </si>
  <si>
    <t>Materia orgánica</t>
  </si>
  <si>
    <t>Fracción resto</t>
  </si>
  <si>
    <t>kg CO2eq/kg que es reciclado totalmente</t>
  </si>
  <si>
    <t>Valle del Ebro y  Sur-oriental.</t>
  </si>
  <si>
    <t>Sotomonte</t>
  </si>
  <si>
    <t>Sierra</t>
  </si>
  <si>
    <t>Demanda energética estándar (kWh/vivienda y año)</t>
  </si>
  <si>
    <t>Demanda energética eficiente (kWh/vivienda y año)</t>
  </si>
  <si>
    <t>Calefacción (55,3%)</t>
  </si>
  <si>
    <t>Refrigeración (0,7%)</t>
  </si>
  <si>
    <t xml:space="preserve">ACS (17,4%) </t>
  </si>
  <si>
    <t>Resto E. eléctrica (26,6%)</t>
  </si>
  <si>
    <t>Biomasa</t>
  </si>
  <si>
    <t>Gasoleo</t>
  </si>
  <si>
    <t>1.3.1</t>
  </si>
  <si>
    <t>1.3.2</t>
  </si>
  <si>
    <t>1.3.3</t>
  </si>
  <si>
    <t>Ir a 1.3. Funcionamiento</t>
  </si>
  <si>
    <t>Subtotal Electricidad</t>
  </si>
  <si>
    <t>Subtotal Calefacción</t>
  </si>
  <si>
    <t>kgCO2/Kwh</t>
  </si>
  <si>
    <t>Tablas</t>
  </si>
  <si>
    <t>Usos del suelo</t>
  </si>
  <si>
    <t>Nº de viviendas con ahorro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</si>
</sst>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0000"/>
    <numFmt numFmtId="166" formatCode="0.00000000"/>
  </numFmts>
  <fonts count="20" x14ac:knownFonts="1">
    <font>
      <sz val="10"/>
      <color rgb="FF000000"/>
      <name val="Arial"/>
    </font>
    <font>
      <sz val="11"/>
      <name val="Times New Roman"/>
    </font>
    <font>
      <b/>
      <sz val="11"/>
      <name val="Times New Roman"/>
    </font>
    <font>
      <sz val="11"/>
      <color indexed="8"/>
      <name val="Times New Roman"/>
    </font>
    <font>
      <sz val="11"/>
      <color indexed="63"/>
      <name val="Times New Roman"/>
    </font>
    <font>
      <b/>
      <sz val="11"/>
      <color indexed="57"/>
      <name val="Times New Roman"/>
    </font>
    <font>
      <b/>
      <sz val="11"/>
      <color indexed="8"/>
      <name val="Times New Roman"/>
    </font>
    <font>
      <b/>
      <sz val="11"/>
      <color indexed="63"/>
      <name val="Times New Roman"/>
    </font>
    <font>
      <sz val="10"/>
      <name val="Times New Roman"/>
    </font>
    <font>
      <b/>
      <sz val="10"/>
      <name val="Times New Roman"/>
    </font>
    <font>
      <sz val="10"/>
      <name val="Arial"/>
    </font>
    <font>
      <sz val="11"/>
      <name val="Arial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color indexed="63"/>
      <name val="Times New Roman"/>
      <family val="1"/>
    </font>
    <font>
      <b/>
      <sz val="10"/>
      <color indexed="8"/>
      <name val="Arial"/>
      <family val="2"/>
    </font>
    <font>
      <b/>
      <sz val="11"/>
      <name val="Times New Roman"/>
      <family val="1"/>
    </font>
    <font>
      <sz val="8"/>
      <name val="Arial"/>
    </font>
    <font>
      <b/>
      <sz val="11"/>
      <color indexed="9"/>
      <name val="Times New Roman"/>
      <family val="1"/>
    </font>
    <font>
      <sz val="11"/>
      <color indexed="9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7"/>
        <bgColor indexed="57"/>
      </patternFill>
    </fill>
    <fill>
      <patternFill patternType="solid">
        <fgColor indexed="52"/>
        <bgColor indexed="52"/>
      </patternFill>
    </fill>
    <fill>
      <patternFill patternType="solid">
        <fgColor indexed="51"/>
        <bgColor indexed="51"/>
      </patternFill>
    </fill>
    <fill>
      <patternFill patternType="solid">
        <fgColor indexed="10"/>
        <bgColor indexed="10"/>
      </patternFill>
    </fill>
    <fill>
      <patternFill patternType="solid">
        <fgColor indexed="60"/>
        <bgColor indexed="60"/>
      </patternFill>
    </fill>
    <fill>
      <patternFill patternType="solid">
        <fgColor indexed="13"/>
        <bgColor indexed="13"/>
      </patternFill>
    </fill>
    <fill>
      <patternFill patternType="solid">
        <fgColor indexed="49"/>
        <bgColor indexed="49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3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/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4" xfId="0" applyFont="1" applyBorder="1" applyAlignme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4" fillId="2" borderId="0" xfId="0" applyFont="1" applyFill="1" applyAlignment="1"/>
    <xf numFmtId="0" fontId="3" fillId="0" borderId="0" xfId="0" applyFont="1" applyAlignment="1"/>
    <xf numFmtId="164" fontId="1" fillId="0" borderId="0" xfId="0" applyNumberFormat="1" applyFont="1"/>
    <xf numFmtId="0" fontId="1" fillId="3" borderId="1" xfId="0" applyFont="1" applyFill="1" applyBorder="1" applyAlignment="1"/>
    <xf numFmtId="164" fontId="1" fillId="0" borderId="1" xfId="0" applyNumberFormat="1" applyFont="1" applyBorder="1"/>
    <xf numFmtId="0" fontId="5" fillId="2" borderId="0" xfId="0" applyFont="1" applyFill="1" applyAlignment="1"/>
    <xf numFmtId="0" fontId="1" fillId="0" borderId="1" xfId="0" applyFont="1" applyBorder="1"/>
    <xf numFmtId="0" fontId="6" fillId="0" borderId="2" xfId="0" applyFont="1" applyBorder="1" applyAlignment="1"/>
    <xf numFmtId="164" fontId="5" fillId="2" borderId="0" xfId="0" applyNumberFormat="1" applyFont="1" applyFill="1" applyAlignment="1"/>
    <xf numFmtId="0" fontId="7" fillId="2" borderId="0" xfId="0" applyFont="1" applyFill="1" applyAlignment="1"/>
    <xf numFmtId="0" fontId="1" fillId="0" borderId="0" xfId="0" applyFont="1" applyAlignment="1">
      <alignment horizontal="left"/>
    </xf>
    <xf numFmtId="165" fontId="1" fillId="0" borderId="0" xfId="0" applyNumberFormat="1" applyFont="1" applyAlignment="1"/>
    <xf numFmtId="0" fontId="4" fillId="2" borderId="0" xfId="0" applyFont="1" applyFill="1" applyAlignment="1">
      <alignment horizontal="left"/>
    </xf>
    <xf numFmtId="166" fontId="1" fillId="0" borderId="0" xfId="0" applyNumberFormat="1" applyFont="1" applyAlignment="1"/>
    <xf numFmtId="166" fontId="1" fillId="0" borderId="0" xfId="0" applyNumberFormat="1" applyFont="1"/>
    <xf numFmtId="164" fontId="2" fillId="0" borderId="0" xfId="0" applyNumberFormat="1" applyFont="1"/>
    <xf numFmtId="0" fontId="8" fillId="0" borderId="0" xfId="0" applyFont="1"/>
    <xf numFmtId="0" fontId="7" fillId="2" borderId="0" xfId="0" applyFont="1" applyFill="1" applyAlignment="1">
      <alignment horizontal="left"/>
    </xf>
    <xf numFmtId="0" fontId="9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8" fillId="0" borderId="1" xfId="0" applyFont="1" applyBorder="1"/>
    <xf numFmtId="10" fontId="2" fillId="4" borderId="1" xfId="0" applyNumberFormat="1" applyFont="1" applyFill="1" applyBorder="1" applyAlignment="1"/>
    <xf numFmtId="0" fontId="3" fillId="2" borderId="1" xfId="0" applyFont="1" applyFill="1" applyBorder="1" applyAlignment="1"/>
    <xf numFmtId="0" fontId="1" fillId="0" borderId="1" xfId="0" applyFont="1" applyBorder="1" applyAlignment="1"/>
    <xf numFmtId="10" fontId="2" fillId="5" borderId="1" xfId="0" applyNumberFormat="1" applyFont="1" applyFill="1" applyBorder="1" applyAlignment="1"/>
    <xf numFmtId="10" fontId="6" fillId="3" borderId="1" xfId="0" applyNumberFormat="1" applyFont="1" applyFill="1" applyBorder="1" applyAlignment="1"/>
    <xf numFmtId="10" fontId="1" fillId="6" borderId="1" xfId="0" applyNumberFormat="1" applyFont="1" applyFill="1" applyBorder="1" applyAlignment="1"/>
    <xf numFmtId="0" fontId="8" fillId="0" borderId="0" xfId="0" applyFont="1" applyAlignment="1"/>
    <xf numFmtId="0" fontId="9" fillId="0" borderId="1" xfId="0" applyFont="1" applyBorder="1" applyAlignment="1"/>
    <xf numFmtId="0" fontId="8" fillId="0" borderId="1" xfId="0" applyFont="1" applyBorder="1" applyAlignment="1"/>
    <xf numFmtId="10" fontId="8" fillId="3" borderId="1" xfId="0" applyNumberFormat="1" applyFont="1" applyFill="1" applyBorder="1" applyAlignment="1"/>
    <xf numFmtId="10" fontId="8" fillId="5" borderId="1" xfId="0" applyNumberFormat="1" applyFont="1" applyFill="1" applyBorder="1" applyAlignment="1"/>
    <xf numFmtId="10" fontId="8" fillId="4" borderId="1" xfId="0" applyNumberFormat="1" applyFont="1" applyFill="1" applyBorder="1" applyAlignment="1"/>
    <xf numFmtId="10" fontId="8" fillId="6" borderId="1" xfId="0" applyNumberFormat="1" applyFont="1" applyFill="1" applyBorder="1" applyAlignment="1"/>
    <xf numFmtId="10" fontId="8" fillId="7" borderId="1" xfId="0" applyNumberFormat="1" applyFont="1" applyFill="1" applyBorder="1" applyAlignment="1"/>
    <xf numFmtId="0" fontId="8" fillId="3" borderId="1" xfId="0" applyFont="1" applyFill="1" applyBorder="1" applyAlignment="1"/>
    <xf numFmtId="164" fontId="8" fillId="0" borderId="1" xfId="0" applyNumberFormat="1" applyFont="1" applyBorder="1"/>
    <xf numFmtId="0" fontId="11" fillId="0" borderId="0" xfId="0" applyFont="1"/>
    <xf numFmtId="0" fontId="1" fillId="8" borderId="1" xfId="0" applyFont="1" applyFill="1" applyBorder="1" applyAlignment="1"/>
    <xf numFmtId="0" fontId="1" fillId="9" borderId="1" xfId="0" applyFont="1" applyFill="1" applyBorder="1" applyAlignment="1"/>
    <xf numFmtId="0" fontId="1" fillId="7" borderId="1" xfId="0" applyFont="1" applyFill="1" applyBorder="1" applyAlignment="1"/>
    <xf numFmtId="0" fontId="6" fillId="2" borderId="1" xfId="0" applyFont="1" applyFill="1" applyBorder="1" applyAlignment="1"/>
    <xf numFmtId="0" fontId="1" fillId="0" borderId="4" xfId="0" applyFont="1" applyBorder="1"/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3" fillId="0" borderId="0" xfId="0" applyFont="1"/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2" fontId="0" fillId="0" borderId="0" xfId="0" applyNumberFormat="1" applyFont="1" applyAlignment="1"/>
    <xf numFmtId="2" fontId="4" fillId="2" borderId="0" xfId="0" applyNumberFormat="1" applyFont="1" applyFill="1" applyAlignment="1"/>
    <xf numFmtId="0" fontId="13" fillId="0" borderId="0" xfId="0" applyFont="1" applyAlignment="1">
      <alignment horizontal="right"/>
    </xf>
    <xf numFmtId="164" fontId="1" fillId="0" borderId="0" xfId="0" applyNumberFormat="1" applyFont="1" applyBorder="1"/>
    <xf numFmtId="0" fontId="13" fillId="3" borderId="1" xfId="0" applyFont="1" applyFill="1" applyBorder="1" applyAlignment="1"/>
    <xf numFmtId="0" fontId="14" fillId="2" borderId="9" xfId="0" applyFont="1" applyFill="1" applyBorder="1" applyAlignment="1"/>
    <xf numFmtId="0" fontId="13" fillId="0" borderId="9" xfId="0" applyFont="1" applyBorder="1"/>
    <xf numFmtId="164" fontId="12" fillId="0" borderId="10" xfId="0" applyNumberFormat="1" applyFont="1" applyBorder="1" applyAlignment="1">
      <alignment vertical="center" wrapText="1"/>
    </xf>
    <xf numFmtId="0" fontId="1" fillId="3" borderId="11" xfId="0" applyFont="1" applyFill="1" applyBorder="1" applyAlignment="1"/>
    <xf numFmtId="0" fontId="12" fillId="0" borderId="12" xfId="0" applyFont="1" applyBorder="1" applyAlignment="1">
      <alignment vertical="center" wrapText="1"/>
    </xf>
    <xf numFmtId="2" fontId="12" fillId="0" borderId="12" xfId="0" applyNumberFormat="1" applyFont="1" applyBorder="1" applyAlignment="1">
      <alignment vertical="center" wrapText="1"/>
    </xf>
    <xf numFmtId="0" fontId="1" fillId="3" borderId="13" xfId="0" applyFont="1" applyFill="1" applyBorder="1" applyAlignment="1"/>
    <xf numFmtId="0" fontId="1" fillId="3" borderId="4" xfId="0" applyFont="1" applyFill="1" applyBorder="1" applyAlignment="1"/>
    <xf numFmtId="0" fontId="15" fillId="0" borderId="9" xfId="0" applyFont="1" applyBorder="1" applyAlignment="1"/>
    <xf numFmtId="0" fontId="16" fillId="0" borderId="9" xfId="0" applyFont="1" applyBorder="1"/>
    <xf numFmtId="0" fontId="1" fillId="3" borderId="14" xfId="0" applyFont="1" applyFill="1" applyBorder="1" applyAlignment="1"/>
    <xf numFmtId="0" fontId="1" fillId="3" borderId="2" xfId="0" applyFont="1" applyFill="1" applyBorder="1" applyAlignment="1"/>
    <xf numFmtId="164" fontId="1" fillId="0" borderId="9" xfId="0" applyNumberFormat="1" applyFont="1" applyBorder="1"/>
    <xf numFmtId="0" fontId="1" fillId="0" borderId="0" xfId="0" applyFont="1" applyBorder="1"/>
    <xf numFmtId="0" fontId="3" fillId="0" borderId="0" xfId="0" applyFont="1" applyBorder="1" applyAlignment="1"/>
    <xf numFmtId="0" fontId="18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Border="1" applyAlignment="1"/>
    <xf numFmtId="0" fontId="19" fillId="0" borderId="0" xfId="0" applyFont="1" applyBorder="1" applyAlignment="1"/>
    <xf numFmtId="0" fontId="4" fillId="2" borderId="9" xfId="0" applyFont="1" applyFill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4" xfId="0" applyFont="1" applyBorder="1"/>
    <xf numFmtId="0" fontId="9" fillId="0" borderId="2" xfId="0" applyFont="1" applyBorder="1" applyAlignment="1">
      <alignment horizontal="center"/>
    </xf>
    <xf numFmtId="0" fontId="10" fillId="0" borderId="3" xfId="0" applyFont="1" applyBorder="1"/>
    <xf numFmtId="0" fontId="3" fillId="2" borderId="2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52"/>
  <sheetViews>
    <sheetView tabSelected="1" workbookViewId="0">
      <selection activeCell="G12" sqref="G12"/>
    </sheetView>
  </sheetViews>
  <sheetFormatPr baseColWidth="10" defaultColWidth="14.42578125" defaultRowHeight="15.75" customHeight="1" x14ac:dyDescent="0.2"/>
  <cols>
    <col min="1" max="1" width="10.28515625" customWidth="1"/>
    <col min="2" max="2" width="21.140625" customWidth="1"/>
    <col min="3" max="3" width="15.42578125" customWidth="1"/>
    <col min="4" max="4" width="19.140625" customWidth="1"/>
    <col min="5" max="5" width="18.42578125" customWidth="1"/>
    <col min="6" max="6" width="16.42578125" customWidth="1"/>
    <col min="7" max="7" width="15.42578125" customWidth="1"/>
  </cols>
  <sheetData>
    <row r="1" spans="1:27" ht="15" x14ac:dyDescent="0.25">
      <c r="A1" s="2"/>
      <c r="B1" s="4"/>
      <c r="C1" s="5"/>
      <c r="D1" s="5"/>
      <c r="E1" s="1"/>
      <c r="F1" s="5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5" x14ac:dyDescent="0.25">
      <c r="A2" s="2" t="s">
        <v>3</v>
      </c>
      <c r="B2" s="4" t="s">
        <v>4</v>
      </c>
      <c r="C2" s="5"/>
      <c r="D2" s="5"/>
      <c r="E2" s="1"/>
      <c r="F2" s="9">
        <f>SUM(E7,E12,E15)</f>
        <v>42.872042457000006</v>
      </c>
      <c r="G2" s="11" t="s">
        <v>17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" x14ac:dyDescent="0.25">
      <c r="A3" s="12"/>
      <c r="B3" s="1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" x14ac:dyDescent="0.25">
      <c r="A4" s="12" t="s">
        <v>30</v>
      </c>
      <c r="B4" s="14" t="s">
        <v>31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" x14ac:dyDescent="0.25">
      <c r="A5" s="12"/>
      <c r="B5" s="1"/>
      <c r="C5" s="1"/>
      <c r="D5" s="1"/>
      <c r="E5" s="1"/>
      <c r="F5" s="1"/>
      <c r="G5" s="1"/>
      <c r="H5" s="82"/>
      <c r="I5" s="83"/>
      <c r="J5" s="8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" x14ac:dyDescent="0.25">
      <c r="A6" s="12"/>
      <c r="B6" s="13" t="s">
        <v>32</v>
      </c>
      <c r="C6" s="13" t="s">
        <v>33</v>
      </c>
      <c r="D6" s="15" t="s">
        <v>34</v>
      </c>
      <c r="E6" s="13" t="s">
        <v>17</v>
      </c>
      <c r="F6" s="1"/>
      <c r="G6" s="1"/>
      <c r="H6" s="82"/>
      <c r="I6" s="83"/>
      <c r="J6" s="8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" x14ac:dyDescent="0.25">
      <c r="A7" s="12"/>
      <c r="B7" s="17">
        <v>2</v>
      </c>
      <c r="C7" s="13" t="s">
        <v>10</v>
      </c>
      <c r="D7" s="1">
        <f>VLOOKUP(C7,'1.1. Usos suelo'!A2:B18,2,0)</f>
        <v>20.12</v>
      </c>
      <c r="E7" s="81">
        <f>B7*D7</f>
        <v>40.24</v>
      </c>
      <c r="F7" s="1"/>
      <c r="G7" s="1"/>
      <c r="H7" s="82"/>
      <c r="I7" s="83"/>
      <c r="J7" s="8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" x14ac:dyDescent="0.25">
      <c r="A8" s="12"/>
      <c r="B8" s="1"/>
      <c r="C8" s="1"/>
      <c r="D8" s="1"/>
      <c r="E8" s="1"/>
      <c r="F8" s="1"/>
      <c r="G8" s="1"/>
      <c r="H8" s="82"/>
      <c r="I8" s="83"/>
      <c r="J8" s="8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" x14ac:dyDescent="0.25">
      <c r="A9" s="12" t="s">
        <v>36</v>
      </c>
      <c r="B9" s="14" t="s">
        <v>37</v>
      </c>
      <c r="C9" s="1"/>
      <c r="D9" s="1"/>
      <c r="E9" s="1"/>
      <c r="F9" s="1"/>
      <c r="G9" s="1"/>
      <c r="H9" s="82"/>
      <c r="I9" s="83"/>
      <c r="J9" s="8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" x14ac:dyDescent="0.25">
      <c r="A10" s="12"/>
      <c r="B10" s="1"/>
      <c r="C10" s="1"/>
      <c r="D10" s="1"/>
      <c r="E10" s="1"/>
      <c r="F10" s="1"/>
      <c r="G10" s="1"/>
      <c r="H10" s="82"/>
      <c r="I10" s="83"/>
      <c r="J10" s="8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" x14ac:dyDescent="0.25">
      <c r="A11" s="12"/>
      <c r="B11" s="13" t="s">
        <v>38</v>
      </c>
      <c r="C11" s="13" t="s">
        <v>39</v>
      </c>
      <c r="D11" s="1"/>
      <c r="E11" s="13" t="s">
        <v>17</v>
      </c>
      <c r="F11" s="1"/>
      <c r="G11" s="1"/>
      <c r="H11" s="82"/>
      <c r="I11" s="83"/>
      <c r="J11" s="8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" x14ac:dyDescent="0.25">
      <c r="A12" s="12"/>
      <c r="B12" s="17">
        <v>1</v>
      </c>
      <c r="C12" s="19">
        <v>1.0940000000000001</v>
      </c>
      <c r="D12" s="1"/>
      <c r="E12" s="20">
        <f>B12*C12</f>
        <v>1.0940000000000001</v>
      </c>
      <c r="F12" s="1"/>
      <c r="G12" s="1"/>
      <c r="H12" s="82"/>
      <c r="I12" s="83"/>
      <c r="J12" s="8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" x14ac:dyDescent="0.25">
      <c r="A13" s="12"/>
      <c r="B13" s="1"/>
      <c r="C13" s="1"/>
      <c r="D13" s="1"/>
      <c r="E13" s="1"/>
      <c r="F13" s="1"/>
      <c r="G13" s="1"/>
      <c r="H13" s="82"/>
      <c r="I13" s="83"/>
      <c r="J13" s="8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x14ac:dyDescent="0.25">
      <c r="A14" s="12"/>
      <c r="B14" s="1"/>
      <c r="C14" s="1"/>
      <c r="D14" s="1"/>
      <c r="E14" s="13" t="s">
        <v>17</v>
      </c>
      <c r="F14" s="1"/>
      <c r="G14" s="1"/>
      <c r="H14" s="82"/>
      <c r="I14" s="83"/>
      <c r="J14" s="8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" x14ac:dyDescent="0.25">
      <c r="A15" s="12" t="s">
        <v>41</v>
      </c>
      <c r="B15" s="14" t="s">
        <v>42</v>
      </c>
      <c r="C15" s="1"/>
      <c r="D15" s="1"/>
      <c r="E15" s="18">
        <f>SUM(E18,E21,E24)</f>
        <v>1.538042457</v>
      </c>
      <c r="F15" s="1"/>
      <c r="G15" s="1"/>
      <c r="H15" s="82"/>
      <c r="I15" s="83"/>
      <c r="J15" s="8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" x14ac:dyDescent="0.25">
      <c r="A16" s="12"/>
      <c r="B16" s="1"/>
      <c r="C16" s="1"/>
      <c r="D16" s="1"/>
      <c r="E16" s="1"/>
      <c r="F16" s="1"/>
      <c r="G16" s="1"/>
      <c r="H16" s="82"/>
      <c r="I16" s="83"/>
      <c r="J16" s="8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" x14ac:dyDescent="0.25">
      <c r="A17" s="66" t="s">
        <v>139</v>
      </c>
      <c r="B17" s="13" t="s">
        <v>38</v>
      </c>
      <c r="C17" s="13" t="s">
        <v>39</v>
      </c>
      <c r="D17" s="1"/>
      <c r="E17" s="13" t="s">
        <v>17</v>
      </c>
      <c r="F17" s="1"/>
      <c r="G17" s="1"/>
      <c r="H17" s="82"/>
      <c r="I17" s="83"/>
      <c r="J17" s="8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" x14ac:dyDescent="0.25">
      <c r="A18" s="12"/>
      <c r="B18" s="17">
        <v>1</v>
      </c>
      <c r="C18" s="22">
        <f>'1.3. Funcionamiento'!D2</f>
        <v>0.65254245700000002</v>
      </c>
      <c r="D18" s="1"/>
      <c r="E18" s="18">
        <f>B18*C18</f>
        <v>0.65254245700000002</v>
      </c>
      <c r="F18" s="1"/>
      <c r="G18" s="1"/>
      <c r="H18" s="82"/>
      <c r="I18" s="83"/>
      <c r="J18" s="8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" x14ac:dyDescent="0.25">
      <c r="A19" s="12"/>
      <c r="B19" s="1"/>
      <c r="C19" s="1"/>
      <c r="D19" s="1"/>
      <c r="E19" s="1"/>
      <c r="F19" s="1"/>
      <c r="G19" s="1"/>
      <c r="H19" s="82"/>
      <c r="I19" s="83"/>
      <c r="J19" s="8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" x14ac:dyDescent="0.25">
      <c r="A20" s="66" t="s">
        <v>140</v>
      </c>
      <c r="B20" s="13" t="s">
        <v>38</v>
      </c>
      <c r="C20" s="13" t="s">
        <v>39</v>
      </c>
      <c r="D20" s="1"/>
      <c r="E20" s="13" t="s">
        <v>17</v>
      </c>
      <c r="F20" s="1"/>
      <c r="G20" s="1"/>
      <c r="H20" s="82"/>
      <c r="I20" s="83"/>
      <c r="J20" s="8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" x14ac:dyDescent="0.25">
      <c r="A21" s="12"/>
      <c r="B21" s="68" t="s">
        <v>142</v>
      </c>
      <c r="C21" s="22"/>
      <c r="D21" s="1"/>
      <c r="E21" s="18">
        <f>'1.3. Funcionamiento'!D8</f>
        <v>0</v>
      </c>
      <c r="F21" s="1"/>
      <c r="G21" s="1"/>
      <c r="H21" s="82"/>
      <c r="I21" s="83"/>
      <c r="J21" s="8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" x14ac:dyDescent="0.25">
      <c r="A22" s="12"/>
      <c r="B22" s="1"/>
      <c r="C22" s="22"/>
      <c r="D22" s="1"/>
      <c r="E22" s="67"/>
      <c r="F22" s="1"/>
      <c r="G22" s="1"/>
      <c r="H22" s="82"/>
      <c r="I22" s="83"/>
      <c r="J22" s="8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" x14ac:dyDescent="0.25">
      <c r="A23" s="66" t="s">
        <v>141</v>
      </c>
      <c r="B23" s="13" t="s">
        <v>38</v>
      </c>
      <c r="C23" s="13" t="s">
        <v>39</v>
      </c>
      <c r="D23" s="1"/>
      <c r="E23" s="13" t="s">
        <v>17</v>
      </c>
      <c r="F23" s="1"/>
      <c r="G23" s="1"/>
      <c r="H23" s="82"/>
      <c r="I23" s="82"/>
      <c r="J23" s="8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" x14ac:dyDescent="0.25">
      <c r="A24" s="12"/>
      <c r="B24" s="17">
        <v>1</v>
      </c>
      <c r="C24" s="22">
        <f>'1.3. Funcionamiento'!D24</f>
        <v>0.88549999999999995</v>
      </c>
      <c r="D24" s="1"/>
      <c r="E24" s="18">
        <f>B24*C24</f>
        <v>0.88549999999999995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" x14ac:dyDescent="0.25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" x14ac:dyDescent="0.25">
      <c r="A26" s="12"/>
      <c r="B26" s="13"/>
      <c r="C26" s="1"/>
      <c r="D26" s="4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" x14ac:dyDescent="0.25">
      <c r="A27" s="12"/>
      <c r="B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4.25" x14ac:dyDescent="0.2">
      <c r="A28" s="2" t="s">
        <v>46</v>
      </c>
      <c r="B28" s="4" t="s">
        <v>47</v>
      </c>
      <c r="C28" s="5"/>
      <c r="D28" s="5"/>
      <c r="E28" s="5"/>
      <c r="F28" s="9">
        <f>F31+F43+F59+F67+F85+F97</f>
        <v>-281.05340843450853</v>
      </c>
      <c r="G28" s="11" t="s">
        <v>17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" x14ac:dyDescent="0.25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" x14ac:dyDescent="0.25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" x14ac:dyDescent="0.25">
      <c r="A31" s="2" t="s">
        <v>48</v>
      </c>
      <c r="B31" s="23" t="s">
        <v>49</v>
      </c>
      <c r="C31" s="5"/>
      <c r="D31" s="5"/>
      <c r="E31" s="5"/>
      <c r="F31" s="9">
        <f>E36+E41</f>
        <v>-5.9408820000000002</v>
      </c>
      <c r="G31" s="11" t="s">
        <v>17</v>
      </c>
      <c r="H31" s="1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" x14ac:dyDescent="0.25">
      <c r="A32" s="12"/>
      <c r="B32" s="1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" x14ac:dyDescent="0.25">
      <c r="A33" s="12" t="s">
        <v>50</v>
      </c>
      <c r="B33" s="24" t="s">
        <v>51</v>
      </c>
      <c r="C33" s="1"/>
      <c r="D33" s="15"/>
      <c r="E33" s="13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" x14ac:dyDescent="0.25">
      <c r="A34" s="12"/>
      <c r="B34" s="13"/>
      <c r="C34" s="1"/>
      <c r="D34" s="15"/>
      <c r="E34" s="1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" x14ac:dyDescent="0.25">
      <c r="A35" s="1"/>
      <c r="B35" s="13" t="s">
        <v>32</v>
      </c>
      <c r="C35" s="1"/>
      <c r="D35" s="15" t="s">
        <v>34</v>
      </c>
      <c r="E35" s="13" t="s">
        <v>17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" x14ac:dyDescent="0.25">
      <c r="A36" s="12"/>
      <c r="B36" s="17">
        <v>1</v>
      </c>
      <c r="C36" s="1"/>
      <c r="D36" s="13">
        <v>-5.94</v>
      </c>
      <c r="E36" s="1">
        <f>B36*D36</f>
        <v>-5.94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" x14ac:dyDescent="0.25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" x14ac:dyDescent="0.25">
      <c r="A38" s="12" t="s">
        <v>52</v>
      </c>
      <c r="B38" s="12" t="s">
        <v>53</v>
      </c>
      <c r="C38" s="1"/>
      <c r="D38" s="15"/>
      <c r="E38" s="1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" x14ac:dyDescent="0.25">
      <c r="A39" s="12"/>
      <c r="B39" s="13"/>
      <c r="C39" s="1"/>
      <c r="D39" s="15"/>
      <c r="E39" s="1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" x14ac:dyDescent="0.25">
      <c r="A40" s="1"/>
      <c r="B40" s="13" t="s">
        <v>54</v>
      </c>
      <c r="C40" s="1"/>
      <c r="D40" s="15" t="s">
        <v>55</v>
      </c>
      <c r="E40" s="13" t="s">
        <v>17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" x14ac:dyDescent="0.25">
      <c r="A41" s="12"/>
      <c r="B41" s="17">
        <v>1</v>
      </c>
      <c r="C41" s="1"/>
      <c r="D41" s="25">
        <v>-8.8199999999999997E-4</v>
      </c>
      <c r="E41" s="1">
        <f>B41*D41</f>
        <v>-8.8199999999999997E-4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" x14ac:dyDescent="0.25">
      <c r="A42" s="12"/>
      <c r="B42" s="14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" x14ac:dyDescent="0.25">
      <c r="A43" s="2" t="s">
        <v>56</v>
      </c>
      <c r="B43" s="23" t="s">
        <v>57</v>
      </c>
      <c r="C43" s="5"/>
      <c r="D43" s="5"/>
      <c r="E43" s="5"/>
      <c r="F43" s="9">
        <f>F49+E52+E57</f>
        <v>-252.28000823948051</v>
      </c>
      <c r="G43" s="11" t="s">
        <v>17</v>
      </c>
      <c r="H43" s="1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" x14ac:dyDescent="0.25">
      <c r="A44" s="1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" x14ac:dyDescent="0.25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" x14ac:dyDescent="0.25">
      <c r="A46" s="12" t="s">
        <v>58</v>
      </c>
      <c r="B46" s="26" t="s">
        <v>59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" x14ac:dyDescent="0.25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" x14ac:dyDescent="0.25">
      <c r="A48" s="12"/>
      <c r="B48" s="13" t="s">
        <v>60</v>
      </c>
      <c r="C48" s="1"/>
      <c r="D48" s="13" t="s">
        <v>61</v>
      </c>
      <c r="E48" s="13" t="s">
        <v>62</v>
      </c>
      <c r="F48" s="13" t="s">
        <v>17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" x14ac:dyDescent="0.25">
      <c r="A49" s="12"/>
      <c r="B49" s="17">
        <v>1</v>
      </c>
      <c r="C49" s="1"/>
      <c r="D49" s="1">
        <f>B49*'2.2.2 Parques y jardines'!G15/1000</f>
        <v>2.4880000000000006E-3</v>
      </c>
      <c r="E49" s="27">
        <v>-3.3116883116883098E-3</v>
      </c>
      <c r="F49" s="28">
        <f>D49*E49</f>
        <v>-8.2394805194805174E-6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" x14ac:dyDescent="0.25">
      <c r="A50" s="1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" x14ac:dyDescent="0.25">
      <c r="A51" s="12"/>
      <c r="B51" s="13" t="s">
        <v>63</v>
      </c>
      <c r="C51" s="1"/>
      <c r="D51" s="13" t="s">
        <v>64</v>
      </c>
      <c r="E51" s="13" t="s">
        <v>17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" x14ac:dyDescent="0.25">
      <c r="A52" s="12"/>
      <c r="B52" s="17">
        <v>1</v>
      </c>
      <c r="C52" s="1"/>
      <c r="D52" s="13">
        <v>-2.2799999999999998</v>
      </c>
      <c r="E52" s="1">
        <f>B52*D52</f>
        <v>-2.2799999999999998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" x14ac:dyDescent="0.25">
      <c r="A53" s="12"/>
      <c r="B53" s="24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" x14ac:dyDescent="0.25">
      <c r="A54" s="12" t="s">
        <v>65</v>
      </c>
      <c r="B54" s="24" t="s">
        <v>66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" x14ac:dyDescent="0.25">
      <c r="A55" s="1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" x14ac:dyDescent="0.25">
      <c r="A56" s="12"/>
      <c r="B56" s="13" t="s">
        <v>67</v>
      </c>
      <c r="C56" s="1"/>
      <c r="D56" s="15" t="s">
        <v>68</v>
      </c>
      <c r="E56" s="13" t="s">
        <v>17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" x14ac:dyDescent="0.25">
      <c r="A57" s="12"/>
      <c r="B57" s="17">
        <v>1</v>
      </c>
      <c r="C57" s="1"/>
      <c r="D57" s="13">
        <v>-250</v>
      </c>
      <c r="E57" s="1">
        <f>B57*D57</f>
        <v>-250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" x14ac:dyDescent="0.25">
      <c r="A58" s="1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x14ac:dyDescent="0.2">
      <c r="A59" s="2" t="s">
        <v>69</v>
      </c>
      <c r="B59" s="23" t="s">
        <v>70</v>
      </c>
      <c r="C59" s="5"/>
      <c r="D59" s="5"/>
      <c r="E59" s="5"/>
      <c r="F59" s="9">
        <f>E65+E62</f>
        <v>-22.071999999999996</v>
      </c>
      <c r="G59" s="11" t="s">
        <v>17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" x14ac:dyDescent="0.25">
      <c r="A60" s="1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" x14ac:dyDescent="0.25">
      <c r="A61" s="12"/>
      <c r="B61" s="13" t="s">
        <v>71</v>
      </c>
      <c r="C61" s="1"/>
      <c r="D61" s="13" t="s">
        <v>39</v>
      </c>
      <c r="E61" s="13" t="s">
        <v>17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" x14ac:dyDescent="0.25">
      <c r="A62" s="12"/>
      <c r="B62" s="17">
        <v>1</v>
      </c>
      <c r="C62" s="1"/>
      <c r="D62" s="16">
        <f>'2.3 Viviendas'!E26</f>
        <v>-17.189999999999998</v>
      </c>
      <c r="E62" s="1">
        <f>B62*D62</f>
        <v>-17.189999999999998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" x14ac:dyDescent="0.25">
      <c r="A63" s="1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" x14ac:dyDescent="0.25">
      <c r="A64" s="12"/>
      <c r="B64" s="13" t="s">
        <v>72</v>
      </c>
      <c r="C64" s="1"/>
      <c r="D64" s="13" t="s">
        <v>39</v>
      </c>
      <c r="E64" s="13" t="s">
        <v>17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" x14ac:dyDescent="0.25">
      <c r="A65" s="12"/>
      <c r="B65" s="17">
        <v>1</v>
      </c>
      <c r="C65" s="1"/>
      <c r="D65" s="1">
        <f>'2.3 Viviendas'!F26</f>
        <v>-4.8819999999999997</v>
      </c>
      <c r="E65" s="1">
        <f>B65*D65</f>
        <v>-4.8819999999999997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" x14ac:dyDescent="0.25">
      <c r="A66" s="1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x14ac:dyDescent="0.2">
      <c r="A67" s="2" t="s">
        <v>73</v>
      </c>
      <c r="B67" s="23" t="s">
        <v>74</v>
      </c>
      <c r="C67" s="5"/>
      <c r="D67" s="5"/>
      <c r="E67" s="5"/>
      <c r="F67" s="9">
        <f>E77+E72+E82</f>
        <v>-0.72793399999999997</v>
      </c>
      <c r="G67" s="11" t="s">
        <v>17</v>
      </c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" x14ac:dyDescent="0.25">
      <c r="A68" s="1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" x14ac:dyDescent="0.25">
      <c r="A69" s="12" t="s">
        <v>75</v>
      </c>
      <c r="B69" s="24" t="s">
        <v>76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" x14ac:dyDescent="0.25">
      <c r="A70" s="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" x14ac:dyDescent="0.25">
      <c r="A71" s="12"/>
      <c r="B71" s="13" t="s">
        <v>77</v>
      </c>
      <c r="C71" s="1"/>
      <c r="D71" s="13" t="s">
        <v>145</v>
      </c>
      <c r="E71" s="13" t="s">
        <v>17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" x14ac:dyDescent="0.25">
      <c r="A72" s="12"/>
      <c r="B72" s="17">
        <v>1</v>
      </c>
      <c r="C72" s="1"/>
      <c r="D72" s="13">
        <v>-0.27</v>
      </c>
      <c r="E72" s="1">
        <f>B72*D72/1000</f>
        <v>-2.7E-4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" x14ac:dyDescent="0.25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" x14ac:dyDescent="0.25">
      <c r="A74" s="12" t="s">
        <v>78</v>
      </c>
      <c r="B74" s="13" t="s">
        <v>79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" x14ac:dyDescent="0.25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" x14ac:dyDescent="0.25">
      <c r="A76" s="12"/>
      <c r="B76" s="13" t="s">
        <v>80</v>
      </c>
      <c r="C76" s="1"/>
      <c r="D76" s="13" t="s">
        <v>81</v>
      </c>
      <c r="E76" s="13" t="s">
        <v>17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" x14ac:dyDescent="0.25">
      <c r="A77" s="12"/>
      <c r="B77" s="17">
        <v>1</v>
      </c>
      <c r="C77" s="1"/>
      <c r="D77" s="1">
        <f>'2.4.2 Residuos'!H10</f>
        <v>-0.45766399999999996</v>
      </c>
      <c r="E77" s="1">
        <f>B77*D77</f>
        <v>-0.45766399999999996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" x14ac:dyDescent="0.25">
      <c r="A78" s="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" x14ac:dyDescent="0.25">
      <c r="A79" s="12" t="s">
        <v>82</v>
      </c>
      <c r="B79" s="13" t="s">
        <v>83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" x14ac:dyDescent="0.25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" x14ac:dyDescent="0.25">
      <c r="A81" s="12"/>
      <c r="B81" s="13" t="s">
        <v>84</v>
      </c>
      <c r="C81" s="1"/>
      <c r="D81" s="13" t="s">
        <v>85</v>
      </c>
      <c r="E81" s="13" t="s">
        <v>17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" x14ac:dyDescent="0.25">
      <c r="A82" s="12"/>
      <c r="B82" s="17">
        <v>1</v>
      </c>
      <c r="C82" s="1"/>
      <c r="D82" s="1">
        <f>-0.27</f>
        <v>-0.27</v>
      </c>
      <c r="E82" s="1">
        <f>B82*D82</f>
        <v>-0.27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" x14ac:dyDescent="0.25">
      <c r="A83" s="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x14ac:dyDescent="0.2">
      <c r="A84" s="2"/>
      <c r="B84" s="23"/>
      <c r="C84" s="5"/>
      <c r="D84" s="5"/>
      <c r="E84" s="5"/>
      <c r="F84" s="29"/>
      <c r="G84" s="4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4.25" x14ac:dyDescent="0.2">
      <c r="A85" s="2" t="s">
        <v>86</v>
      </c>
      <c r="B85" s="23" t="s">
        <v>87</v>
      </c>
      <c r="C85" s="5"/>
      <c r="D85" s="5"/>
      <c r="E85" s="5"/>
      <c r="F85" s="9">
        <f>E90+E95</f>
        <v>-3.2584195028000001E-2</v>
      </c>
      <c r="G85" s="11" t="s">
        <v>17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" x14ac:dyDescent="0.25">
      <c r="A86" s="12"/>
      <c r="B86" s="14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" x14ac:dyDescent="0.25">
      <c r="A87" s="12" t="s">
        <v>88</v>
      </c>
      <c r="B87" s="13" t="s">
        <v>89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" x14ac:dyDescent="0.25">
      <c r="A88" s="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" x14ac:dyDescent="0.25">
      <c r="A89" s="12"/>
      <c r="B89" s="13" t="s">
        <v>148</v>
      </c>
      <c r="C89" s="13" t="s">
        <v>39</v>
      </c>
      <c r="D89" s="1"/>
      <c r="E89" s="13" t="s">
        <v>17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" x14ac:dyDescent="0.25">
      <c r="A90" s="12"/>
      <c r="B90" s="17">
        <v>1</v>
      </c>
      <c r="C90" s="16">
        <f>-0.02962199548*0.3</f>
        <v>-8.8865986439999999E-3</v>
      </c>
      <c r="D90" s="1"/>
      <c r="E90" s="18">
        <f>B90*C90</f>
        <v>-8.8865986439999999E-3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" x14ac:dyDescent="0.25">
      <c r="A91" s="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" x14ac:dyDescent="0.25">
      <c r="A92" s="12" t="s">
        <v>90</v>
      </c>
      <c r="B92" s="13" t="s">
        <v>91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" x14ac:dyDescent="0.25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" x14ac:dyDescent="0.25">
      <c r="A94" s="12"/>
      <c r="B94" s="13" t="s">
        <v>38</v>
      </c>
      <c r="C94" s="13" t="s">
        <v>39</v>
      </c>
      <c r="D94" s="1"/>
      <c r="E94" s="13" t="s">
        <v>17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" x14ac:dyDescent="0.25">
      <c r="A95" s="12"/>
      <c r="B95" s="17">
        <v>1</v>
      </c>
      <c r="C95" s="16">
        <f>-0.02962199548*0.8</f>
        <v>-2.3697596384E-2</v>
      </c>
      <c r="D95" s="1"/>
      <c r="E95" s="18">
        <f>B95*C95</f>
        <v>-2.3697596384E-2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" x14ac:dyDescent="0.25">
      <c r="A96" s="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9.5" customHeight="1" x14ac:dyDescent="0.2">
      <c r="A97" s="2"/>
      <c r="B97" s="23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" x14ac:dyDescent="0.25">
      <c r="A98" s="12"/>
      <c r="B98" s="14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" x14ac:dyDescent="0.25">
      <c r="A99" s="12"/>
      <c r="B99" s="1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" x14ac:dyDescent="0.25">
      <c r="A100" s="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" x14ac:dyDescent="0.25">
      <c r="A101" s="12"/>
      <c r="B101" s="1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" x14ac:dyDescent="0.25">
      <c r="A102" s="84">
        <v>3</v>
      </c>
      <c r="B102" s="85" t="s">
        <v>146</v>
      </c>
      <c r="C102" s="86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" x14ac:dyDescent="0.25">
      <c r="A103" s="87"/>
      <c r="B103" s="88" t="s">
        <v>147</v>
      </c>
      <c r="C103" s="86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" x14ac:dyDescent="0.25">
      <c r="A104" s="87"/>
      <c r="B104" s="89" t="str">
        <f>'1.1. Usos suelo'!A2</f>
        <v>Chopera</v>
      </c>
      <c r="C104" s="86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" x14ac:dyDescent="0.25">
      <c r="A105" s="87"/>
      <c r="B105" s="89" t="str">
        <f>'1.1. Usos suelo'!A3</f>
        <v>Coníferas</v>
      </c>
      <c r="C105" s="86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" x14ac:dyDescent="0.25">
      <c r="A106" s="87"/>
      <c r="B106" s="89" t="str">
        <f>'1.1. Usos suelo'!A4</f>
        <v>Cultivos herbáceos de regadío</v>
      </c>
      <c r="C106" s="86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" x14ac:dyDescent="0.25">
      <c r="A107" s="87"/>
      <c r="B107" s="89" t="str">
        <f>'1.1. Usos suelo'!A5</f>
        <v>Cultivos herbáceos de secano</v>
      </c>
      <c r="C107" s="86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" x14ac:dyDescent="0.25">
      <c r="A108" s="87"/>
      <c r="B108" s="89" t="str">
        <f>'1.1. Usos suelo'!A6</f>
        <v>Arbustos</v>
      </c>
      <c r="C108" s="86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" x14ac:dyDescent="0.25">
      <c r="A109" s="87"/>
      <c r="B109" s="89" t="str">
        <f>'1.1. Usos suelo'!A7</f>
        <v>Olivar de secano</v>
      </c>
      <c r="C109" s="86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" x14ac:dyDescent="0.25">
      <c r="A110" s="87"/>
      <c r="B110" s="89" t="str">
        <f>'1.1. Usos suelo'!A8</f>
        <v>Olivar de regadío</v>
      </c>
      <c r="C110" s="86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" x14ac:dyDescent="0.25">
      <c r="A111" s="87"/>
      <c r="B111" s="89" t="str">
        <f>'1.1. Usos suelo'!A9</f>
        <v>Pradera</v>
      </c>
      <c r="C111" s="86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" x14ac:dyDescent="0.25">
      <c r="A112" s="87"/>
      <c r="B112" s="89" t="str">
        <f>'1.1. Usos suelo'!A10</f>
        <v>Pradera con arbustos</v>
      </c>
      <c r="C112" s="86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" x14ac:dyDescent="0.25">
      <c r="A113" s="87"/>
      <c r="B113" s="89" t="str">
        <f>'1.1. Usos suelo'!A11</f>
        <v>Viñedo de regadío</v>
      </c>
      <c r="C113" s="86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" x14ac:dyDescent="0.25">
      <c r="A114" s="87"/>
      <c r="B114" s="89" t="str">
        <f>'1.1. Usos suelo'!A12</f>
        <v>Viñedo de secano</v>
      </c>
      <c r="C114" s="86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" x14ac:dyDescent="0.25">
      <c r="A115" s="87"/>
      <c r="B115" s="89" t="str">
        <f>'1.1. Usos suelo'!A13</f>
        <v>Frutales de regadío</v>
      </c>
      <c r="C115" s="86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" x14ac:dyDescent="0.25">
      <c r="A116" s="87"/>
      <c r="B116" s="89" t="str">
        <f>'1.1. Usos suelo'!A14</f>
        <v>Frutales de secano</v>
      </c>
      <c r="C116" s="86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" x14ac:dyDescent="0.25">
      <c r="A117" s="87"/>
      <c r="B117" s="89" t="str">
        <f>'1.1. Usos suelo'!A15</f>
        <v>Cultivos hortícolas</v>
      </c>
      <c r="C117" s="86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" x14ac:dyDescent="0.25">
      <c r="A118" s="87"/>
      <c r="B118" s="89" t="str">
        <f>'1.1. Usos suelo'!A16</f>
        <v>Coníferas y eucalipto</v>
      </c>
      <c r="C118" s="86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" x14ac:dyDescent="0.25">
      <c r="A119" s="87"/>
      <c r="B119" s="89" t="str">
        <f>'1.1. Usos suelo'!A17</f>
        <v>Viñedo con frutales</v>
      </c>
      <c r="C119" s="86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" x14ac:dyDescent="0.25">
      <c r="A120" s="87"/>
      <c r="B120" s="89" t="str">
        <f>'1.1. Usos suelo'!A18</f>
        <v>Pastos naturales</v>
      </c>
      <c r="C120" s="86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" x14ac:dyDescent="0.25">
      <c r="A121" s="87"/>
      <c r="B121" s="86"/>
      <c r="C121" s="86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" x14ac:dyDescent="0.25">
      <c r="A122" s="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" x14ac:dyDescent="0.25">
      <c r="A123" s="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" x14ac:dyDescent="0.25">
      <c r="A124" s="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" x14ac:dyDescent="0.25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" x14ac:dyDescent="0.25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" x14ac:dyDescent="0.25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" x14ac:dyDescent="0.25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" x14ac:dyDescent="0.25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" x14ac:dyDescent="0.25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" x14ac:dyDescent="0.25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" x14ac:dyDescent="0.25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" x14ac:dyDescent="0.25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" x14ac:dyDescent="0.25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" x14ac:dyDescent="0.25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" x14ac:dyDescent="0.25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" x14ac:dyDescent="0.25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" x14ac:dyDescent="0.25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" x14ac:dyDescent="0.25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" x14ac:dyDescent="0.25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" x14ac:dyDescent="0.25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" x14ac:dyDescent="0.25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" x14ac:dyDescent="0.25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" x14ac:dyDescent="0.25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" x14ac:dyDescent="0.25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" x14ac:dyDescent="0.25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" x14ac:dyDescent="0.25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" x14ac:dyDescent="0.25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" x14ac:dyDescent="0.25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" x14ac:dyDescent="0.25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" x14ac:dyDescent="0.25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" x14ac:dyDescent="0.25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" x14ac:dyDescent="0.25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" x14ac:dyDescent="0.25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" x14ac:dyDescent="0.25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" x14ac:dyDescent="0.25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" x14ac:dyDescent="0.25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" x14ac:dyDescent="0.25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" x14ac:dyDescent="0.25">
      <c r="A159" s="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" x14ac:dyDescent="0.25">
      <c r="A160" s="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" x14ac:dyDescent="0.25">
      <c r="A161" s="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" x14ac:dyDescent="0.25">
      <c r="A162" s="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" x14ac:dyDescent="0.25">
      <c r="A163" s="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" x14ac:dyDescent="0.25">
      <c r="A164" s="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" x14ac:dyDescent="0.25">
      <c r="A165" s="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" x14ac:dyDescent="0.25">
      <c r="A166" s="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" x14ac:dyDescent="0.25">
      <c r="A167" s="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" x14ac:dyDescent="0.25">
      <c r="A168" s="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" x14ac:dyDescent="0.25">
      <c r="A169" s="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" x14ac:dyDescent="0.25">
      <c r="A170" s="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" x14ac:dyDescent="0.25">
      <c r="A171" s="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" x14ac:dyDescent="0.25">
      <c r="A172" s="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" x14ac:dyDescent="0.25">
      <c r="A173" s="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" x14ac:dyDescent="0.25">
      <c r="A174" s="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" x14ac:dyDescent="0.25">
      <c r="A175" s="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" x14ac:dyDescent="0.25">
      <c r="A176" s="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" x14ac:dyDescent="0.25">
      <c r="A177" s="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" x14ac:dyDescent="0.25">
      <c r="A178" s="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" x14ac:dyDescent="0.25">
      <c r="A179" s="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" x14ac:dyDescent="0.25">
      <c r="A180" s="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" x14ac:dyDescent="0.25">
      <c r="A181" s="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" x14ac:dyDescent="0.25">
      <c r="A182" s="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" x14ac:dyDescent="0.25">
      <c r="A183" s="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" x14ac:dyDescent="0.25">
      <c r="A184" s="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" x14ac:dyDescent="0.25">
      <c r="A185" s="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" x14ac:dyDescent="0.25">
      <c r="A186" s="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" x14ac:dyDescent="0.25">
      <c r="A187" s="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" x14ac:dyDescent="0.25">
      <c r="A188" s="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" x14ac:dyDescent="0.25">
      <c r="A189" s="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" x14ac:dyDescent="0.25">
      <c r="A190" s="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" x14ac:dyDescent="0.25">
      <c r="A191" s="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" x14ac:dyDescent="0.25">
      <c r="A192" s="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" x14ac:dyDescent="0.25">
      <c r="A193" s="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" x14ac:dyDescent="0.25">
      <c r="A194" s="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" x14ac:dyDescent="0.25">
      <c r="A195" s="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" x14ac:dyDescent="0.25">
      <c r="A196" s="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" x14ac:dyDescent="0.25">
      <c r="A197" s="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" x14ac:dyDescent="0.25">
      <c r="A198" s="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" x14ac:dyDescent="0.25">
      <c r="A199" s="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" x14ac:dyDescent="0.25">
      <c r="A200" s="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" x14ac:dyDescent="0.25">
      <c r="A201" s="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" x14ac:dyDescent="0.25">
      <c r="A202" s="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" x14ac:dyDescent="0.25">
      <c r="A203" s="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" x14ac:dyDescent="0.25">
      <c r="A204" s="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" x14ac:dyDescent="0.25">
      <c r="A205" s="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" x14ac:dyDescent="0.25">
      <c r="A206" s="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" x14ac:dyDescent="0.25">
      <c r="A207" s="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" x14ac:dyDescent="0.25">
      <c r="A208" s="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" x14ac:dyDescent="0.25">
      <c r="A209" s="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" x14ac:dyDescent="0.25">
      <c r="A210" s="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" x14ac:dyDescent="0.25">
      <c r="A211" s="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" x14ac:dyDescent="0.25">
      <c r="A212" s="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" x14ac:dyDescent="0.25">
      <c r="A213" s="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" x14ac:dyDescent="0.25">
      <c r="A214" s="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" x14ac:dyDescent="0.25">
      <c r="A215" s="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" x14ac:dyDescent="0.25">
      <c r="A216" s="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" x14ac:dyDescent="0.25">
      <c r="A217" s="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" x14ac:dyDescent="0.25">
      <c r="A218" s="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" x14ac:dyDescent="0.25">
      <c r="A219" s="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" x14ac:dyDescent="0.25">
      <c r="A220" s="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" x14ac:dyDescent="0.25">
      <c r="A221" s="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" x14ac:dyDescent="0.25">
      <c r="A222" s="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" x14ac:dyDescent="0.25">
      <c r="A223" s="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" x14ac:dyDescent="0.25">
      <c r="A224" s="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" x14ac:dyDescent="0.25">
      <c r="A225" s="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" x14ac:dyDescent="0.25">
      <c r="A226" s="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" x14ac:dyDescent="0.25">
      <c r="A227" s="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" x14ac:dyDescent="0.25">
      <c r="A228" s="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" x14ac:dyDescent="0.25">
      <c r="A229" s="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" x14ac:dyDescent="0.25">
      <c r="A230" s="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" x14ac:dyDescent="0.25">
      <c r="A231" s="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" x14ac:dyDescent="0.25">
      <c r="A232" s="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" x14ac:dyDescent="0.25">
      <c r="A233" s="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" x14ac:dyDescent="0.25">
      <c r="A234" s="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" x14ac:dyDescent="0.25">
      <c r="A235" s="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" x14ac:dyDescent="0.25">
      <c r="A236" s="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" x14ac:dyDescent="0.25">
      <c r="A237" s="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" x14ac:dyDescent="0.25">
      <c r="A238" s="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" x14ac:dyDescent="0.25">
      <c r="A239" s="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" x14ac:dyDescent="0.25">
      <c r="A240" s="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" x14ac:dyDescent="0.25">
      <c r="A241" s="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" x14ac:dyDescent="0.25">
      <c r="A242" s="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" x14ac:dyDescent="0.25">
      <c r="A243" s="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" x14ac:dyDescent="0.25">
      <c r="A244" s="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" x14ac:dyDescent="0.25">
      <c r="A245" s="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" x14ac:dyDescent="0.25">
      <c r="A246" s="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" x14ac:dyDescent="0.25">
      <c r="A247" s="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" x14ac:dyDescent="0.25">
      <c r="A248" s="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" x14ac:dyDescent="0.25">
      <c r="A249" s="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" x14ac:dyDescent="0.25">
      <c r="A250" s="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" x14ac:dyDescent="0.25">
      <c r="A251" s="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" x14ac:dyDescent="0.25">
      <c r="A252" s="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" x14ac:dyDescent="0.25">
      <c r="A253" s="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" x14ac:dyDescent="0.25">
      <c r="A254" s="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" x14ac:dyDescent="0.25">
      <c r="A255" s="1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" x14ac:dyDescent="0.25">
      <c r="A256" s="1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" x14ac:dyDescent="0.25">
      <c r="A257" s="1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" x14ac:dyDescent="0.25">
      <c r="A258" s="1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" x14ac:dyDescent="0.25">
      <c r="A259" s="1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" x14ac:dyDescent="0.25">
      <c r="A260" s="1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" x14ac:dyDescent="0.25">
      <c r="A261" s="1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" x14ac:dyDescent="0.25">
      <c r="A262" s="1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" x14ac:dyDescent="0.25">
      <c r="A263" s="1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" x14ac:dyDescent="0.25">
      <c r="A264" s="1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" x14ac:dyDescent="0.25">
      <c r="A265" s="1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" x14ac:dyDescent="0.25">
      <c r="A266" s="1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" x14ac:dyDescent="0.25">
      <c r="A267" s="1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" x14ac:dyDescent="0.25">
      <c r="A268" s="1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" x14ac:dyDescent="0.25">
      <c r="A269" s="1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" x14ac:dyDescent="0.25">
      <c r="A270" s="1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" x14ac:dyDescent="0.25">
      <c r="A271" s="1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" x14ac:dyDescent="0.25">
      <c r="A272" s="1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" x14ac:dyDescent="0.25">
      <c r="A273" s="1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" x14ac:dyDescent="0.25">
      <c r="A274" s="1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" x14ac:dyDescent="0.25">
      <c r="A275" s="1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" x14ac:dyDescent="0.25">
      <c r="A276" s="1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" x14ac:dyDescent="0.25">
      <c r="A277" s="1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" x14ac:dyDescent="0.25">
      <c r="A278" s="1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" x14ac:dyDescent="0.25">
      <c r="A279" s="1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" x14ac:dyDescent="0.25">
      <c r="A280" s="1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" x14ac:dyDescent="0.25">
      <c r="A281" s="1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" x14ac:dyDescent="0.25">
      <c r="A282" s="1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" x14ac:dyDescent="0.25">
      <c r="A283" s="1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" x14ac:dyDescent="0.25">
      <c r="A284" s="1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" x14ac:dyDescent="0.25">
      <c r="A285" s="1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" x14ac:dyDescent="0.25">
      <c r="A286" s="1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" x14ac:dyDescent="0.25">
      <c r="A287" s="1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" x14ac:dyDescent="0.25">
      <c r="A288" s="1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" x14ac:dyDescent="0.25">
      <c r="A289" s="1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" x14ac:dyDescent="0.25">
      <c r="A290" s="1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" x14ac:dyDescent="0.25">
      <c r="A291" s="1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" x14ac:dyDescent="0.25">
      <c r="A292" s="1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" x14ac:dyDescent="0.25">
      <c r="A293" s="1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" x14ac:dyDescent="0.25">
      <c r="A294" s="1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" x14ac:dyDescent="0.25">
      <c r="A295" s="1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" x14ac:dyDescent="0.25">
      <c r="A296" s="1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" x14ac:dyDescent="0.25">
      <c r="A297" s="1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" x14ac:dyDescent="0.25">
      <c r="A298" s="1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" x14ac:dyDescent="0.25">
      <c r="A299" s="1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" x14ac:dyDescent="0.25">
      <c r="A300" s="1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" x14ac:dyDescent="0.25">
      <c r="A301" s="1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" x14ac:dyDescent="0.25">
      <c r="A302" s="1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" x14ac:dyDescent="0.25">
      <c r="A303" s="1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" x14ac:dyDescent="0.25">
      <c r="A304" s="1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" x14ac:dyDescent="0.25">
      <c r="A305" s="1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" x14ac:dyDescent="0.25">
      <c r="A306" s="1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" x14ac:dyDescent="0.25">
      <c r="A307" s="1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" x14ac:dyDescent="0.25">
      <c r="A308" s="1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" x14ac:dyDescent="0.25">
      <c r="A309" s="1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" x14ac:dyDescent="0.25">
      <c r="A310" s="1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" x14ac:dyDescent="0.25">
      <c r="A311" s="1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" x14ac:dyDescent="0.25">
      <c r="A312" s="1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" x14ac:dyDescent="0.25">
      <c r="A313" s="1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" x14ac:dyDescent="0.25">
      <c r="A314" s="1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" x14ac:dyDescent="0.25">
      <c r="A315" s="1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" x14ac:dyDescent="0.25">
      <c r="A316" s="1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" x14ac:dyDescent="0.25">
      <c r="A317" s="1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" x14ac:dyDescent="0.25">
      <c r="A318" s="1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" x14ac:dyDescent="0.25">
      <c r="A319" s="1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" x14ac:dyDescent="0.25">
      <c r="A320" s="1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" x14ac:dyDescent="0.25">
      <c r="A321" s="1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" x14ac:dyDescent="0.25">
      <c r="A322" s="1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" x14ac:dyDescent="0.25">
      <c r="A323" s="1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" x14ac:dyDescent="0.25">
      <c r="A324" s="1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" x14ac:dyDescent="0.25">
      <c r="A325" s="1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" x14ac:dyDescent="0.25">
      <c r="A326" s="1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" x14ac:dyDescent="0.25">
      <c r="A327" s="1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" x14ac:dyDescent="0.25">
      <c r="A328" s="1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" x14ac:dyDescent="0.25">
      <c r="A329" s="1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" x14ac:dyDescent="0.25">
      <c r="A330" s="1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" x14ac:dyDescent="0.25">
      <c r="A331" s="1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" x14ac:dyDescent="0.25">
      <c r="A332" s="1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" x14ac:dyDescent="0.25">
      <c r="A333" s="1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" x14ac:dyDescent="0.25">
      <c r="A334" s="1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" x14ac:dyDescent="0.25">
      <c r="A335" s="1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" x14ac:dyDescent="0.25">
      <c r="A336" s="1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" x14ac:dyDescent="0.25">
      <c r="A337" s="1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" x14ac:dyDescent="0.25">
      <c r="A338" s="1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" x14ac:dyDescent="0.25">
      <c r="A339" s="1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" x14ac:dyDescent="0.25">
      <c r="A340" s="1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" x14ac:dyDescent="0.25">
      <c r="A341" s="1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" x14ac:dyDescent="0.25">
      <c r="A342" s="1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" x14ac:dyDescent="0.25">
      <c r="A343" s="1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" x14ac:dyDescent="0.25">
      <c r="A344" s="1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" x14ac:dyDescent="0.25">
      <c r="A345" s="1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" x14ac:dyDescent="0.25">
      <c r="A346" s="1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" x14ac:dyDescent="0.25">
      <c r="A347" s="1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" x14ac:dyDescent="0.25">
      <c r="A348" s="1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" x14ac:dyDescent="0.25">
      <c r="A349" s="1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" x14ac:dyDescent="0.25">
      <c r="A350" s="1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" x14ac:dyDescent="0.25">
      <c r="A351" s="1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" x14ac:dyDescent="0.25">
      <c r="A352" s="1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" x14ac:dyDescent="0.25">
      <c r="A353" s="1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" x14ac:dyDescent="0.25">
      <c r="A354" s="1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" x14ac:dyDescent="0.25">
      <c r="A355" s="1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" x14ac:dyDescent="0.25">
      <c r="A356" s="1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" x14ac:dyDescent="0.25">
      <c r="A357" s="1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" x14ac:dyDescent="0.25">
      <c r="A358" s="1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" x14ac:dyDescent="0.25">
      <c r="A359" s="1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" x14ac:dyDescent="0.25">
      <c r="A360" s="1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" x14ac:dyDescent="0.25">
      <c r="A361" s="1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" x14ac:dyDescent="0.25">
      <c r="A362" s="1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" x14ac:dyDescent="0.25">
      <c r="A363" s="1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" x14ac:dyDescent="0.25">
      <c r="A364" s="1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" x14ac:dyDescent="0.25">
      <c r="A365" s="1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" x14ac:dyDescent="0.25">
      <c r="A366" s="1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" x14ac:dyDescent="0.25">
      <c r="A367" s="1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" x14ac:dyDescent="0.25">
      <c r="A368" s="1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" x14ac:dyDescent="0.25">
      <c r="A369" s="1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" x14ac:dyDescent="0.25">
      <c r="A370" s="1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" x14ac:dyDescent="0.25">
      <c r="A371" s="1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" x14ac:dyDescent="0.25">
      <c r="A372" s="1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" x14ac:dyDescent="0.25">
      <c r="A373" s="1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" x14ac:dyDescent="0.25">
      <c r="A374" s="1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" x14ac:dyDescent="0.25">
      <c r="A375" s="1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" x14ac:dyDescent="0.25">
      <c r="A376" s="1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" x14ac:dyDescent="0.25">
      <c r="A377" s="1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" x14ac:dyDescent="0.25">
      <c r="A378" s="1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" x14ac:dyDescent="0.25">
      <c r="A379" s="1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" x14ac:dyDescent="0.25">
      <c r="A380" s="1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" x14ac:dyDescent="0.25">
      <c r="A381" s="1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" x14ac:dyDescent="0.25">
      <c r="A382" s="1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" x14ac:dyDescent="0.25">
      <c r="A383" s="1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" x14ac:dyDescent="0.25">
      <c r="A384" s="1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" x14ac:dyDescent="0.25">
      <c r="A385" s="1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" x14ac:dyDescent="0.25">
      <c r="A386" s="1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" x14ac:dyDescent="0.25">
      <c r="A387" s="1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" x14ac:dyDescent="0.25">
      <c r="A388" s="1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" x14ac:dyDescent="0.25">
      <c r="A389" s="1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" x14ac:dyDescent="0.25">
      <c r="A390" s="1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" x14ac:dyDescent="0.25">
      <c r="A391" s="1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" x14ac:dyDescent="0.25">
      <c r="A392" s="1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" x14ac:dyDescent="0.25">
      <c r="A393" s="1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" x14ac:dyDescent="0.25">
      <c r="A394" s="1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" x14ac:dyDescent="0.25">
      <c r="A395" s="1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" x14ac:dyDescent="0.25">
      <c r="A396" s="1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" x14ac:dyDescent="0.25">
      <c r="A397" s="1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" x14ac:dyDescent="0.25">
      <c r="A398" s="1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" x14ac:dyDescent="0.25">
      <c r="A399" s="1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" x14ac:dyDescent="0.25">
      <c r="A400" s="1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" x14ac:dyDescent="0.25">
      <c r="A401" s="1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" x14ac:dyDescent="0.25">
      <c r="A402" s="1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" x14ac:dyDescent="0.25">
      <c r="A403" s="1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" x14ac:dyDescent="0.25">
      <c r="A404" s="1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" x14ac:dyDescent="0.25">
      <c r="A405" s="1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" x14ac:dyDescent="0.25">
      <c r="A406" s="1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" x14ac:dyDescent="0.25">
      <c r="A407" s="1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" x14ac:dyDescent="0.25">
      <c r="A408" s="1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" x14ac:dyDescent="0.25">
      <c r="A409" s="1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" x14ac:dyDescent="0.25">
      <c r="A410" s="1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" x14ac:dyDescent="0.25">
      <c r="A411" s="1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" x14ac:dyDescent="0.25">
      <c r="A412" s="1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" x14ac:dyDescent="0.25">
      <c r="A413" s="1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" x14ac:dyDescent="0.25">
      <c r="A414" s="1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" x14ac:dyDescent="0.25">
      <c r="A415" s="1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" x14ac:dyDescent="0.25">
      <c r="A416" s="1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" x14ac:dyDescent="0.25">
      <c r="A417" s="1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" x14ac:dyDescent="0.25">
      <c r="A418" s="1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" x14ac:dyDescent="0.25">
      <c r="A419" s="1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" x14ac:dyDescent="0.25">
      <c r="A420" s="1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" x14ac:dyDescent="0.25">
      <c r="A421" s="1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" x14ac:dyDescent="0.25">
      <c r="A422" s="1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" x14ac:dyDescent="0.25">
      <c r="A423" s="1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" x14ac:dyDescent="0.25">
      <c r="A424" s="1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" x14ac:dyDescent="0.25">
      <c r="A425" s="1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" x14ac:dyDescent="0.25">
      <c r="A426" s="1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" x14ac:dyDescent="0.25">
      <c r="A427" s="1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" x14ac:dyDescent="0.25">
      <c r="A428" s="1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" x14ac:dyDescent="0.25">
      <c r="A429" s="1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" x14ac:dyDescent="0.25">
      <c r="A430" s="1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" x14ac:dyDescent="0.25">
      <c r="A431" s="1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" x14ac:dyDescent="0.25">
      <c r="A432" s="1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" x14ac:dyDescent="0.25">
      <c r="A433" s="1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" x14ac:dyDescent="0.25">
      <c r="A434" s="1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" x14ac:dyDescent="0.25">
      <c r="A435" s="1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" x14ac:dyDescent="0.25">
      <c r="A436" s="1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" x14ac:dyDescent="0.25">
      <c r="A437" s="1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" x14ac:dyDescent="0.25">
      <c r="A438" s="1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" x14ac:dyDescent="0.25">
      <c r="A439" s="1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" x14ac:dyDescent="0.25">
      <c r="A440" s="1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" x14ac:dyDescent="0.25">
      <c r="A441" s="1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" x14ac:dyDescent="0.25">
      <c r="A442" s="1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" x14ac:dyDescent="0.25">
      <c r="A443" s="1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" x14ac:dyDescent="0.25">
      <c r="A444" s="1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" x14ac:dyDescent="0.25">
      <c r="A445" s="1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" x14ac:dyDescent="0.25">
      <c r="A446" s="1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" x14ac:dyDescent="0.25">
      <c r="A447" s="1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" x14ac:dyDescent="0.25">
      <c r="A448" s="1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" x14ac:dyDescent="0.25">
      <c r="A449" s="1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" x14ac:dyDescent="0.25">
      <c r="A450" s="1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" x14ac:dyDescent="0.25">
      <c r="A451" s="1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" x14ac:dyDescent="0.25">
      <c r="A452" s="1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" x14ac:dyDescent="0.25">
      <c r="A453" s="1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" x14ac:dyDescent="0.25">
      <c r="A454" s="1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" x14ac:dyDescent="0.25">
      <c r="A455" s="1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" x14ac:dyDescent="0.25">
      <c r="A456" s="1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" x14ac:dyDescent="0.25">
      <c r="A457" s="1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" x14ac:dyDescent="0.25">
      <c r="A458" s="1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" x14ac:dyDescent="0.25">
      <c r="A459" s="1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" x14ac:dyDescent="0.25">
      <c r="A460" s="1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" x14ac:dyDescent="0.25">
      <c r="A461" s="1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" x14ac:dyDescent="0.25">
      <c r="A462" s="1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" x14ac:dyDescent="0.25">
      <c r="A463" s="1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" x14ac:dyDescent="0.25">
      <c r="A464" s="1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" x14ac:dyDescent="0.25">
      <c r="A465" s="1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" x14ac:dyDescent="0.25">
      <c r="A466" s="1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" x14ac:dyDescent="0.25">
      <c r="A467" s="1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" x14ac:dyDescent="0.25">
      <c r="A468" s="1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" x14ac:dyDescent="0.25">
      <c r="A469" s="1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" x14ac:dyDescent="0.25">
      <c r="A470" s="1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" x14ac:dyDescent="0.25">
      <c r="A471" s="1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" x14ac:dyDescent="0.25">
      <c r="A472" s="1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" x14ac:dyDescent="0.25">
      <c r="A473" s="1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" x14ac:dyDescent="0.25">
      <c r="A474" s="1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" x14ac:dyDescent="0.25">
      <c r="A475" s="1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" x14ac:dyDescent="0.25">
      <c r="A476" s="1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" x14ac:dyDescent="0.25">
      <c r="A477" s="1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" x14ac:dyDescent="0.25">
      <c r="A478" s="1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" x14ac:dyDescent="0.25">
      <c r="A479" s="1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" x14ac:dyDescent="0.25">
      <c r="A480" s="1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" x14ac:dyDescent="0.25">
      <c r="A481" s="1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" x14ac:dyDescent="0.25">
      <c r="A482" s="1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" x14ac:dyDescent="0.25">
      <c r="A483" s="1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" x14ac:dyDescent="0.25">
      <c r="A484" s="1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" x14ac:dyDescent="0.25">
      <c r="A485" s="1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" x14ac:dyDescent="0.25">
      <c r="A486" s="1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" x14ac:dyDescent="0.25">
      <c r="A487" s="1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" x14ac:dyDescent="0.25">
      <c r="A488" s="1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" x14ac:dyDescent="0.25">
      <c r="A489" s="1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" x14ac:dyDescent="0.25">
      <c r="A490" s="1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" x14ac:dyDescent="0.25">
      <c r="A491" s="1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" x14ac:dyDescent="0.25">
      <c r="A492" s="1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" x14ac:dyDescent="0.25">
      <c r="A493" s="1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" x14ac:dyDescent="0.25">
      <c r="A494" s="1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" x14ac:dyDescent="0.25">
      <c r="A495" s="1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" x14ac:dyDescent="0.25">
      <c r="A496" s="1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" x14ac:dyDescent="0.25">
      <c r="A497" s="1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" x14ac:dyDescent="0.25">
      <c r="A498" s="1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" x14ac:dyDescent="0.25">
      <c r="A499" s="1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" x14ac:dyDescent="0.25">
      <c r="A500" s="1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" x14ac:dyDescent="0.25">
      <c r="A501" s="1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" x14ac:dyDescent="0.25">
      <c r="A502" s="1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" x14ac:dyDescent="0.25">
      <c r="A503" s="1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" x14ac:dyDescent="0.25">
      <c r="A504" s="1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" x14ac:dyDescent="0.25">
      <c r="A505" s="1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" x14ac:dyDescent="0.25">
      <c r="A506" s="1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" x14ac:dyDescent="0.25">
      <c r="A507" s="1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" x14ac:dyDescent="0.25">
      <c r="A508" s="1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" x14ac:dyDescent="0.25">
      <c r="A509" s="1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" x14ac:dyDescent="0.25">
      <c r="A510" s="1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" x14ac:dyDescent="0.25">
      <c r="A511" s="1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" x14ac:dyDescent="0.25">
      <c r="A512" s="1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" x14ac:dyDescent="0.25">
      <c r="A513" s="1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" x14ac:dyDescent="0.25">
      <c r="A514" s="1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" x14ac:dyDescent="0.25">
      <c r="A515" s="1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" x14ac:dyDescent="0.25">
      <c r="A516" s="1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" x14ac:dyDescent="0.25">
      <c r="A517" s="1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" x14ac:dyDescent="0.25">
      <c r="A518" s="1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" x14ac:dyDescent="0.25">
      <c r="A519" s="1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" x14ac:dyDescent="0.25">
      <c r="A520" s="1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" x14ac:dyDescent="0.25">
      <c r="A521" s="1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" x14ac:dyDescent="0.25">
      <c r="A522" s="1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" x14ac:dyDescent="0.25">
      <c r="A523" s="1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" x14ac:dyDescent="0.25">
      <c r="A524" s="1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" x14ac:dyDescent="0.25">
      <c r="A525" s="1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" x14ac:dyDescent="0.25">
      <c r="A526" s="1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" x14ac:dyDescent="0.25">
      <c r="A527" s="1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" x14ac:dyDescent="0.25">
      <c r="A528" s="1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" x14ac:dyDescent="0.25">
      <c r="A529" s="1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" x14ac:dyDescent="0.25">
      <c r="A530" s="1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" x14ac:dyDescent="0.25">
      <c r="A531" s="1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" x14ac:dyDescent="0.25">
      <c r="A532" s="1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" x14ac:dyDescent="0.25">
      <c r="A533" s="1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" x14ac:dyDescent="0.25">
      <c r="A534" s="1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" x14ac:dyDescent="0.25">
      <c r="A535" s="1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" x14ac:dyDescent="0.25">
      <c r="A536" s="1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" x14ac:dyDescent="0.25">
      <c r="A537" s="1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" x14ac:dyDescent="0.25">
      <c r="A538" s="1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" x14ac:dyDescent="0.25">
      <c r="A539" s="1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" x14ac:dyDescent="0.25">
      <c r="A540" s="1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" x14ac:dyDescent="0.25">
      <c r="A541" s="1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" x14ac:dyDescent="0.25">
      <c r="A542" s="1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" x14ac:dyDescent="0.25">
      <c r="A543" s="1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" x14ac:dyDescent="0.25">
      <c r="A544" s="1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" x14ac:dyDescent="0.25">
      <c r="A545" s="1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" x14ac:dyDescent="0.25">
      <c r="A546" s="1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" x14ac:dyDescent="0.25">
      <c r="A547" s="1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" x14ac:dyDescent="0.25">
      <c r="A548" s="1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" x14ac:dyDescent="0.25">
      <c r="A549" s="1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" x14ac:dyDescent="0.25">
      <c r="A550" s="1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" x14ac:dyDescent="0.25">
      <c r="A551" s="1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" x14ac:dyDescent="0.25">
      <c r="A552" s="1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" x14ac:dyDescent="0.25">
      <c r="A553" s="1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" x14ac:dyDescent="0.25">
      <c r="A554" s="1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" x14ac:dyDescent="0.25">
      <c r="A555" s="1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" x14ac:dyDescent="0.25">
      <c r="A556" s="1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" x14ac:dyDescent="0.25">
      <c r="A557" s="1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" x14ac:dyDescent="0.25">
      <c r="A558" s="1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" x14ac:dyDescent="0.25">
      <c r="A559" s="1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" x14ac:dyDescent="0.25">
      <c r="A560" s="1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" x14ac:dyDescent="0.25">
      <c r="A561" s="1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" x14ac:dyDescent="0.25">
      <c r="A562" s="1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" x14ac:dyDescent="0.25">
      <c r="A563" s="1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" x14ac:dyDescent="0.25">
      <c r="A564" s="1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" x14ac:dyDescent="0.25">
      <c r="A565" s="1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" x14ac:dyDescent="0.25">
      <c r="A566" s="1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" x14ac:dyDescent="0.25">
      <c r="A567" s="1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" x14ac:dyDescent="0.25">
      <c r="A568" s="1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" x14ac:dyDescent="0.25">
      <c r="A569" s="1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" x14ac:dyDescent="0.25">
      <c r="A570" s="1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" x14ac:dyDescent="0.25">
      <c r="A571" s="1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" x14ac:dyDescent="0.25">
      <c r="A572" s="1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" x14ac:dyDescent="0.25">
      <c r="A573" s="1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" x14ac:dyDescent="0.25">
      <c r="A574" s="1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" x14ac:dyDescent="0.25">
      <c r="A575" s="1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" x14ac:dyDescent="0.25">
      <c r="A576" s="1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" x14ac:dyDescent="0.25">
      <c r="A577" s="1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" x14ac:dyDescent="0.25">
      <c r="A578" s="1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" x14ac:dyDescent="0.25">
      <c r="A579" s="1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" x14ac:dyDescent="0.25">
      <c r="A580" s="1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" x14ac:dyDescent="0.25">
      <c r="A581" s="1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" x14ac:dyDescent="0.25">
      <c r="A582" s="1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" x14ac:dyDescent="0.25">
      <c r="A583" s="1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" x14ac:dyDescent="0.25">
      <c r="A584" s="1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" x14ac:dyDescent="0.25">
      <c r="A585" s="1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" x14ac:dyDescent="0.25">
      <c r="A586" s="1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" x14ac:dyDescent="0.25">
      <c r="A587" s="1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" x14ac:dyDescent="0.25">
      <c r="A588" s="1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" x14ac:dyDescent="0.25">
      <c r="A589" s="1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" x14ac:dyDescent="0.25">
      <c r="A590" s="1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" x14ac:dyDescent="0.25">
      <c r="A591" s="1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" x14ac:dyDescent="0.25">
      <c r="A592" s="1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" x14ac:dyDescent="0.25">
      <c r="A593" s="1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" x14ac:dyDescent="0.25">
      <c r="A594" s="1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" x14ac:dyDescent="0.25">
      <c r="A595" s="1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" x14ac:dyDescent="0.25">
      <c r="A596" s="1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" x14ac:dyDescent="0.25">
      <c r="A597" s="1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" x14ac:dyDescent="0.25">
      <c r="A598" s="1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" x14ac:dyDescent="0.25">
      <c r="A599" s="1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" x14ac:dyDescent="0.25">
      <c r="A600" s="1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" x14ac:dyDescent="0.25">
      <c r="A601" s="1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" x14ac:dyDescent="0.25">
      <c r="A602" s="1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" x14ac:dyDescent="0.25">
      <c r="A603" s="1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" x14ac:dyDescent="0.25">
      <c r="A604" s="1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" x14ac:dyDescent="0.25">
      <c r="A605" s="1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" x14ac:dyDescent="0.25">
      <c r="A606" s="1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" x14ac:dyDescent="0.25">
      <c r="A607" s="1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" x14ac:dyDescent="0.25">
      <c r="A608" s="1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" x14ac:dyDescent="0.25">
      <c r="A609" s="1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" x14ac:dyDescent="0.25">
      <c r="A610" s="1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" x14ac:dyDescent="0.25">
      <c r="A611" s="1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" x14ac:dyDescent="0.25">
      <c r="A612" s="1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" x14ac:dyDescent="0.25">
      <c r="A613" s="1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" x14ac:dyDescent="0.25">
      <c r="A614" s="1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" x14ac:dyDescent="0.25">
      <c r="A615" s="1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" x14ac:dyDescent="0.25">
      <c r="A616" s="1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" x14ac:dyDescent="0.25">
      <c r="A617" s="1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" x14ac:dyDescent="0.25">
      <c r="A618" s="1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" x14ac:dyDescent="0.25">
      <c r="A619" s="1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" x14ac:dyDescent="0.25">
      <c r="A620" s="1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" x14ac:dyDescent="0.25">
      <c r="A621" s="1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" x14ac:dyDescent="0.25">
      <c r="A622" s="1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" x14ac:dyDescent="0.25">
      <c r="A623" s="1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" x14ac:dyDescent="0.25">
      <c r="A624" s="1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" x14ac:dyDescent="0.25">
      <c r="A625" s="1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" x14ac:dyDescent="0.25">
      <c r="A626" s="1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" x14ac:dyDescent="0.25">
      <c r="A627" s="1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" x14ac:dyDescent="0.25">
      <c r="A628" s="1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" x14ac:dyDescent="0.25">
      <c r="A629" s="1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" x14ac:dyDescent="0.25">
      <c r="A630" s="1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" x14ac:dyDescent="0.25">
      <c r="A631" s="1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" x14ac:dyDescent="0.25">
      <c r="A632" s="1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" x14ac:dyDescent="0.25">
      <c r="A633" s="1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" x14ac:dyDescent="0.25">
      <c r="A634" s="1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" x14ac:dyDescent="0.25">
      <c r="A635" s="1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" x14ac:dyDescent="0.25">
      <c r="A636" s="1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" x14ac:dyDescent="0.25">
      <c r="A637" s="1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" x14ac:dyDescent="0.25">
      <c r="A638" s="1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" x14ac:dyDescent="0.25">
      <c r="A639" s="1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" x14ac:dyDescent="0.25">
      <c r="A640" s="1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" x14ac:dyDescent="0.25">
      <c r="A641" s="1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" x14ac:dyDescent="0.25">
      <c r="A642" s="1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" x14ac:dyDescent="0.25">
      <c r="A643" s="1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" x14ac:dyDescent="0.25">
      <c r="A644" s="1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" x14ac:dyDescent="0.25">
      <c r="A645" s="1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" x14ac:dyDescent="0.25">
      <c r="A646" s="1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" x14ac:dyDescent="0.25">
      <c r="A647" s="1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" x14ac:dyDescent="0.25">
      <c r="A648" s="1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" x14ac:dyDescent="0.25">
      <c r="A649" s="1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" x14ac:dyDescent="0.25">
      <c r="A650" s="1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" x14ac:dyDescent="0.25">
      <c r="A651" s="1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" x14ac:dyDescent="0.25">
      <c r="A652" s="1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" x14ac:dyDescent="0.25">
      <c r="A653" s="1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" x14ac:dyDescent="0.25">
      <c r="A654" s="1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" x14ac:dyDescent="0.25">
      <c r="A655" s="1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" x14ac:dyDescent="0.25">
      <c r="A656" s="1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" x14ac:dyDescent="0.25">
      <c r="A657" s="1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" x14ac:dyDescent="0.25">
      <c r="A658" s="1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" x14ac:dyDescent="0.25">
      <c r="A659" s="1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" x14ac:dyDescent="0.25">
      <c r="A660" s="1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" x14ac:dyDescent="0.25">
      <c r="A661" s="1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" x14ac:dyDescent="0.25">
      <c r="A662" s="1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" x14ac:dyDescent="0.25">
      <c r="A663" s="1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" x14ac:dyDescent="0.25">
      <c r="A664" s="1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" x14ac:dyDescent="0.25">
      <c r="A665" s="1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" x14ac:dyDescent="0.25">
      <c r="A666" s="1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" x14ac:dyDescent="0.25">
      <c r="A667" s="1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" x14ac:dyDescent="0.25">
      <c r="A668" s="1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" x14ac:dyDescent="0.25">
      <c r="A669" s="1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" x14ac:dyDescent="0.25">
      <c r="A670" s="1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" x14ac:dyDescent="0.25">
      <c r="A671" s="1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" x14ac:dyDescent="0.25">
      <c r="A672" s="1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" x14ac:dyDescent="0.25">
      <c r="A673" s="1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" x14ac:dyDescent="0.25">
      <c r="A674" s="1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" x14ac:dyDescent="0.25">
      <c r="A675" s="1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" x14ac:dyDescent="0.25">
      <c r="A676" s="1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" x14ac:dyDescent="0.25">
      <c r="A677" s="1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" x14ac:dyDescent="0.25">
      <c r="A678" s="1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" x14ac:dyDescent="0.25">
      <c r="A679" s="1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" x14ac:dyDescent="0.25">
      <c r="A680" s="1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" x14ac:dyDescent="0.25">
      <c r="A681" s="1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" x14ac:dyDescent="0.25">
      <c r="A682" s="1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" x14ac:dyDescent="0.25">
      <c r="A683" s="1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" x14ac:dyDescent="0.25">
      <c r="A684" s="1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" x14ac:dyDescent="0.25">
      <c r="A685" s="1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" x14ac:dyDescent="0.25">
      <c r="A686" s="1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" x14ac:dyDescent="0.25">
      <c r="A687" s="1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" x14ac:dyDescent="0.25">
      <c r="A688" s="1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" x14ac:dyDescent="0.25">
      <c r="A689" s="1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" x14ac:dyDescent="0.25">
      <c r="A690" s="1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" x14ac:dyDescent="0.25">
      <c r="A691" s="1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" x14ac:dyDescent="0.25">
      <c r="A692" s="1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" x14ac:dyDescent="0.25">
      <c r="A693" s="1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" x14ac:dyDescent="0.25">
      <c r="A694" s="1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" x14ac:dyDescent="0.25">
      <c r="A695" s="1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" x14ac:dyDescent="0.25">
      <c r="A696" s="1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" x14ac:dyDescent="0.25">
      <c r="A697" s="1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" x14ac:dyDescent="0.25">
      <c r="A698" s="1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" x14ac:dyDescent="0.25">
      <c r="A699" s="1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" x14ac:dyDescent="0.25">
      <c r="A700" s="1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" x14ac:dyDescent="0.25">
      <c r="A701" s="1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" x14ac:dyDescent="0.25">
      <c r="A702" s="1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" x14ac:dyDescent="0.25">
      <c r="A703" s="1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" x14ac:dyDescent="0.25">
      <c r="A704" s="1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" x14ac:dyDescent="0.25">
      <c r="A705" s="1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" x14ac:dyDescent="0.25">
      <c r="A706" s="1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" x14ac:dyDescent="0.25">
      <c r="A707" s="1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" x14ac:dyDescent="0.25">
      <c r="A708" s="1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" x14ac:dyDescent="0.25">
      <c r="A709" s="1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" x14ac:dyDescent="0.25">
      <c r="A710" s="1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" x14ac:dyDescent="0.25">
      <c r="A711" s="1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" x14ac:dyDescent="0.25">
      <c r="A712" s="1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" x14ac:dyDescent="0.25">
      <c r="A713" s="1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" x14ac:dyDescent="0.25">
      <c r="A714" s="1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" x14ac:dyDescent="0.25">
      <c r="A715" s="1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" x14ac:dyDescent="0.25">
      <c r="A716" s="1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" x14ac:dyDescent="0.25">
      <c r="A717" s="1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" x14ac:dyDescent="0.25">
      <c r="A718" s="1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" x14ac:dyDescent="0.25">
      <c r="A719" s="1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" x14ac:dyDescent="0.25">
      <c r="A720" s="1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" x14ac:dyDescent="0.25">
      <c r="A721" s="1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" x14ac:dyDescent="0.25">
      <c r="A722" s="1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" x14ac:dyDescent="0.25">
      <c r="A723" s="1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" x14ac:dyDescent="0.25">
      <c r="A724" s="1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" x14ac:dyDescent="0.25">
      <c r="A725" s="1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" x14ac:dyDescent="0.25">
      <c r="A726" s="1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" x14ac:dyDescent="0.25">
      <c r="A727" s="1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" x14ac:dyDescent="0.25">
      <c r="A728" s="1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" x14ac:dyDescent="0.25">
      <c r="A729" s="1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" x14ac:dyDescent="0.25">
      <c r="A730" s="1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" x14ac:dyDescent="0.25">
      <c r="A731" s="1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" x14ac:dyDescent="0.25">
      <c r="A732" s="1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" x14ac:dyDescent="0.25">
      <c r="A733" s="1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" x14ac:dyDescent="0.25">
      <c r="A734" s="1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" x14ac:dyDescent="0.25">
      <c r="A735" s="1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" x14ac:dyDescent="0.25">
      <c r="A736" s="1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" x14ac:dyDescent="0.25">
      <c r="A737" s="1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" x14ac:dyDescent="0.25">
      <c r="A738" s="1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" x14ac:dyDescent="0.25">
      <c r="A739" s="1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" x14ac:dyDescent="0.25">
      <c r="A740" s="1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" x14ac:dyDescent="0.25">
      <c r="A741" s="1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" x14ac:dyDescent="0.25">
      <c r="A742" s="1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" x14ac:dyDescent="0.25">
      <c r="A743" s="1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" x14ac:dyDescent="0.25">
      <c r="A744" s="1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" x14ac:dyDescent="0.25">
      <c r="A745" s="1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" x14ac:dyDescent="0.25">
      <c r="A746" s="1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" x14ac:dyDescent="0.25">
      <c r="A747" s="1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" x14ac:dyDescent="0.25">
      <c r="A748" s="1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" x14ac:dyDescent="0.25">
      <c r="A749" s="1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" x14ac:dyDescent="0.25">
      <c r="A750" s="1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" x14ac:dyDescent="0.25">
      <c r="A751" s="1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" x14ac:dyDescent="0.25">
      <c r="A752" s="1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" x14ac:dyDescent="0.25">
      <c r="A753" s="1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" x14ac:dyDescent="0.25">
      <c r="A754" s="1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" x14ac:dyDescent="0.25">
      <c r="A755" s="1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" x14ac:dyDescent="0.25">
      <c r="A756" s="1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" x14ac:dyDescent="0.25">
      <c r="A757" s="1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" x14ac:dyDescent="0.25">
      <c r="A758" s="1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" x14ac:dyDescent="0.25">
      <c r="A759" s="1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" x14ac:dyDescent="0.25">
      <c r="A760" s="1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" x14ac:dyDescent="0.25">
      <c r="A761" s="1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" x14ac:dyDescent="0.25">
      <c r="A762" s="1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" x14ac:dyDescent="0.25">
      <c r="A763" s="1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" x14ac:dyDescent="0.25">
      <c r="A764" s="1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" x14ac:dyDescent="0.25">
      <c r="A765" s="1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" x14ac:dyDescent="0.25">
      <c r="A766" s="1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" x14ac:dyDescent="0.25">
      <c r="A767" s="1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" x14ac:dyDescent="0.25">
      <c r="A768" s="1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" x14ac:dyDescent="0.25">
      <c r="A769" s="1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" x14ac:dyDescent="0.25">
      <c r="A770" s="1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" x14ac:dyDescent="0.25">
      <c r="A771" s="1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" x14ac:dyDescent="0.25">
      <c r="A772" s="1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" x14ac:dyDescent="0.25">
      <c r="A773" s="1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" x14ac:dyDescent="0.25">
      <c r="A774" s="1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" x14ac:dyDescent="0.25">
      <c r="A775" s="1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" x14ac:dyDescent="0.25">
      <c r="A776" s="1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" x14ac:dyDescent="0.25">
      <c r="A777" s="1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" x14ac:dyDescent="0.25">
      <c r="A778" s="1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" x14ac:dyDescent="0.25">
      <c r="A779" s="1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" x14ac:dyDescent="0.25">
      <c r="A780" s="1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" x14ac:dyDescent="0.25">
      <c r="A781" s="1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" x14ac:dyDescent="0.25">
      <c r="A782" s="1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" x14ac:dyDescent="0.25">
      <c r="A783" s="1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" x14ac:dyDescent="0.25">
      <c r="A784" s="1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" x14ac:dyDescent="0.25">
      <c r="A785" s="1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" x14ac:dyDescent="0.25">
      <c r="A786" s="1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" x14ac:dyDescent="0.25">
      <c r="A787" s="1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" x14ac:dyDescent="0.25">
      <c r="A788" s="1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" x14ac:dyDescent="0.25">
      <c r="A789" s="1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" x14ac:dyDescent="0.25">
      <c r="A790" s="1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" x14ac:dyDescent="0.25">
      <c r="A791" s="1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" x14ac:dyDescent="0.25">
      <c r="A792" s="1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" x14ac:dyDescent="0.25">
      <c r="A793" s="1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" x14ac:dyDescent="0.25">
      <c r="A794" s="1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" x14ac:dyDescent="0.25">
      <c r="A795" s="1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" x14ac:dyDescent="0.25">
      <c r="A796" s="1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" x14ac:dyDescent="0.25">
      <c r="A797" s="1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" x14ac:dyDescent="0.25">
      <c r="A798" s="1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" x14ac:dyDescent="0.25">
      <c r="A799" s="1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" x14ac:dyDescent="0.25">
      <c r="A800" s="1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" x14ac:dyDescent="0.25">
      <c r="A801" s="1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" x14ac:dyDescent="0.25">
      <c r="A802" s="1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" x14ac:dyDescent="0.25">
      <c r="A803" s="1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" x14ac:dyDescent="0.25">
      <c r="A804" s="1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" x14ac:dyDescent="0.25">
      <c r="A805" s="1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" x14ac:dyDescent="0.25">
      <c r="A806" s="1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" x14ac:dyDescent="0.25">
      <c r="A807" s="1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" x14ac:dyDescent="0.25">
      <c r="A808" s="1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" x14ac:dyDescent="0.25">
      <c r="A809" s="1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" x14ac:dyDescent="0.25">
      <c r="A810" s="1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" x14ac:dyDescent="0.25">
      <c r="A811" s="1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" x14ac:dyDescent="0.25">
      <c r="A812" s="1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" x14ac:dyDescent="0.25">
      <c r="A813" s="1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" x14ac:dyDescent="0.25">
      <c r="A814" s="1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" x14ac:dyDescent="0.25">
      <c r="A815" s="1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" x14ac:dyDescent="0.25">
      <c r="A816" s="1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" x14ac:dyDescent="0.25">
      <c r="A817" s="1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" x14ac:dyDescent="0.25">
      <c r="A818" s="1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" x14ac:dyDescent="0.25">
      <c r="A819" s="1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" x14ac:dyDescent="0.25">
      <c r="A820" s="1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" x14ac:dyDescent="0.25">
      <c r="A821" s="1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" x14ac:dyDescent="0.25">
      <c r="A822" s="1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" x14ac:dyDescent="0.25">
      <c r="A823" s="1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" x14ac:dyDescent="0.25">
      <c r="A824" s="1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" x14ac:dyDescent="0.25">
      <c r="A825" s="1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" x14ac:dyDescent="0.25">
      <c r="A826" s="1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" x14ac:dyDescent="0.25">
      <c r="A827" s="1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" x14ac:dyDescent="0.25">
      <c r="A828" s="1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" x14ac:dyDescent="0.25">
      <c r="A829" s="1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" x14ac:dyDescent="0.25">
      <c r="A830" s="1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" x14ac:dyDescent="0.25">
      <c r="A831" s="1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" x14ac:dyDescent="0.25">
      <c r="A832" s="1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" x14ac:dyDescent="0.25">
      <c r="A833" s="1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" x14ac:dyDescent="0.25">
      <c r="A834" s="1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" x14ac:dyDescent="0.25">
      <c r="A835" s="1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" x14ac:dyDescent="0.25">
      <c r="A836" s="1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" x14ac:dyDescent="0.25">
      <c r="A837" s="1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" x14ac:dyDescent="0.25">
      <c r="A838" s="1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" x14ac:dyDescent="0.25">
      <c r="A839" s="1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" x14ac:dyDescent="0.25">
      <c r="A840" s="1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" x14ac:dyDescent="0.25">
      <c r="A841" s="1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" x14ac:dyDescent="0.25">
      <c r="A842" s="1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" x14ac:dyDescent="0.25">
      <c r="A843" s="1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" x14ac:dyDescent="0.25">
      <c r="A844" s="1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" x14ac:dyDescent="0.25">
      <c r="A845" s="1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" x14ac:dyDescent="0.25">
      <c r="A846" s="1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" x14ac:dyDescent="0.25">
      <c r="A847" s="1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" x14ac:dyDescent="0.25">
      <c r="A848" s="1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" x14ac:dyDescent="0.25">
      <c r="A849" s="1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" x14ac:dyDescent="0.25">
      <c r="A850" s="1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" x14ac:dyDescent="0.25">
      <c r="A851" s="1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" x14ac:dyDescent="0.25">
      <c r="A852" s="1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" x14ac:dyDescent="0.25">
      <c r="A853" s="1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" x14ac:dyDescent="0.25">
      <c r="A854" s="1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" x14ac:dyDescent="0.25">
      <c r="A855" s="1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" x14ac:dyDescent="0.25">
      <c r="A856" s="1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" x14ac:dyDescent="0.25">
      <c r="A857" s="1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" x14ac:dyDescent="0.25">
      <c r="A858" s="1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" x14ac:dyDescent="0.25">
      <c r="A859" s="1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" x14ac:dyDescent="0.25">
      <c r="A860" s="1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" x14ac:dyDescent="0.25">
      <c r="A861" s="1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" x14ac:dyDescent="0.25">
      <c r="A862" s="1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" x14ac:dyDescent="0.25">
      <c r="A863" s="1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" x14ac:dyDescent="0.25">
      <c r="A864" s="1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" x14ac:dyDescent="0.25">
      <c r="A865" s="1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" x14ac:dyDescent="0.25">
      <c r="A866" s="1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" x14ac:dyDescent="0.25">
      <c r="A867" s="1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" x14ac:dyDescent="0.25">
      <c r="A868" s="1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" x14ac:dyDescent="0.25">
      <c r="A869" s="1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" x14ac:dyDescent="0.25">
      <c r="A870" s="1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" x14ac:dyDescent="0.25">
      <c r="A871" s="1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" x14ac:dyDescent="0.25">
      <c r="A872" s="1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" x14ac:dyDescent="0.25">
      <c r="A873" s="1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" x14ac:dyDescent="0.25">
      <c r="A874" s="1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" x14ac:dyDescent="0.25">
      <c r="A875" s="1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" x14ac:dyDescent="0.25">
      <c r="A876" s="1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" x14ac:dyDescent="0.25">
      <c r="A877" s="1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" x14ac:dyDescent="0.25">
      <c r="A878" s="1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" x14ac:dyDescent="0.25">
      <c r="A879" s="1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" x14ac:dyDescent="0.25">
      <c r="A880" s="1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" x14ac:dyDescent="0.25">
      <c r="A881" s="1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" x14ac:dyDescent="0.25">
      <c r="A882" s="1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" x14ac:dyDescent="0.25">
      <c r="A883" s="1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" x14ac:dyDescent="0.25">
      <c r="A884" s="1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" x14ac:dyDescent="0.25">
      <c r="A885" s="1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" x14ac:dyDescent="0.25">
      <c r="A886" s="1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" x14ac:dyDescent="0.25">
      <c r="A887" s="1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" x14ac:dyDescent="0.25">
      <c r="A888" s="1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" x14ac:dyDescent="0.25">
      <c r="A889" s="1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" x14ac:dyDescent="0.25">
      <c r="A890" s="1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" x14ac:dyDescent="0.25">
      <c r="A891" s="1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" x14ac:dyDescent="0.25">
      <c r="A892" s="1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" x14ac:dyDescent="0.25">
      <c r="A893" s="1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" x14ac:dyDescent="0.25">
      <c r="A894" s="1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" x14ac:dyDescent="0.25">
      <c r="A895" s="1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" x14ac:dyDescent="0.25">
      <c r="A896" s="1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" x14ac:dyDescent="0.25">
      <c r="A897" s="1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" x14ac:dyDescent="0.25">
      <c r="A898" s="1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" x14ac:dyDescent="0.25">
      <c r="A899" s="1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" x14ac:dyDescent="0.25">
      <c r="A900" s="1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" x14ac:dyDescent="0.25">
      <c r="A901" s="1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" x14ac:dyDescent="0.25">
      <c r="A902" s="1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" x14ac:dyDescent="0.25">
      <c r="A903" s="1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" x14ac:dyDescent="0.25">
      <c r="A904" s="1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" x14ac:dyDescent="0.25">
      <c r="A905" s="1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" x14ac:dyDescent="0.25">
      <c r="A906" s="1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" x14ac:dyDescent="0.25">
      <c r="A907" s="1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" x14ac:dyDescent="0.25">
      <c r="A908" s="1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" x14ac:dyDescent="0.25">
      <c r="A909" s="1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" x14ac:dyDescent="0.25">
      <c r="A910" s="1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" x14ac:dyDescent="0.25">
      <c r="A911" s="1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" x14ac:dyDescent="0.25">
      <c r="A912" s="1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" x14ac:dyDescent="0.25">
      <c r="A913" s="1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" x14ac:dyDescent="0.25">
      <c r="A914" s="1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" x14ac:dyDescent="0.25">
      <c r="A915" s="1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" x14ac:dyDescent="0.25">
      <c r="A916" s="1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" x14ac:dyDescent="0.25">
      <c r="A917" s="1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" x14ac:dyDescent="0.25">
      <c r="A918" s="1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" x14ac:dyDescent="0.25">
      <c r="A919" s="1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" x14ac:dyDescent="0.25">
      <c r="A920" s="1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" x14ac:dyDescent="0.25">
      <c r="A921" s="1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" x14ac:dyDescent="0.25">
      <c r="A922" s="1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" x14ac:dyDescent="0.25">
      <c r="A923" s="1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" x14ac:dyDescent="0.25">
      <c r="A924" s="1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" x14ac:dyDescent="0.25">
      <c r="A925" s="1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" x14ac:dyDescent="0.25">
      <c r="A926" s="1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" x14ac:dyDescent="0.25">
      <c r="A927" s="1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" x14ac:dyDescent="0.25">
      <c r="A928" s="1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" x14ac:dyDescent="0.25">
      <c r="A929" s="1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" x14ac:dyDescent="0.25">
      <c r="A930" s="1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" x14ac:dyDescent="0.25">
      <c r="A931" s="1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" x14ac:dyDescent="0.25">
      <c r="A932" s="1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" x14ac:dyDescent="0.25">
      <c r="A933" s="1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" x14ac:dyDescent="0.25">
      <c r="A934" s="1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" x14ac:dyDescent="0.25">
      <c r="A935" s="1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" x14ac:dyDescent="0.25">
      <c r="A936" s="1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" x14ac:dyDescent="0.25">
      <c r="A937" s="1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" x14ac:dyDescent="0.25">
      <c r="A938" s="1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" x14ac:dyDescent="0.25">
      <c r="A939" s="1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" x14ac:dyDescent="0.25">
      <c r="A940" s="1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" x14ac:dyDescent="0.25">
      <c r="A941" s="1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" x14ac:dyDescent="0.25">
      <c r="A942" s="1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" x14ac:dyDescent="0.25">
      <c r="A943" s="1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" x14ac:dyDescent="0.25">
      <c r="A944" s="1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" x14ac:dyDescent="0.25">
      <c r="A945" s="1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" x14ac:dyDescent="0.25">
      <c r="A946" s="1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" x14ac:dyDescent="0.25">
      <c r="A947" s="1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" x14ac:dyDescent="0.25">
      <c r="A948" s="1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" x14ac:dyDescent="0.25">
      <c r="A949" s="1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" x14ac:dyDescent="0.25">
      <c r="A950" s="1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" x14ac:dyDescent="0.25">
      <c r="A951" s="1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" x14ac:dyDescent="0.25">
      <c r="A952" s="1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" x14ac:dyDescent="0.25">
      <c r="A953" s="1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" x14ac:dyDescent="0.25">
      <c r="A954" s="1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" x14ac:dyDescent="0.25">
      <c r="A955" s="1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" x14ac:dyDescent="0.25">
      <c r="A956" s="1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" x14ac:dyDescent="0.25">
      <c r="A957" s="1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" x14ac:dyDescent="0.25">
      <c r="A958" s="1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" x14ac:dyDescent="0.25">
      <c r="A959" s="1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" x14ac:dyDescent="0.25">
      <c r="A960" s="1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" x14ac:dyDescent="0.25">
      <c r="A961" s="1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" x14ac:dyDescent="0.25">
      <c r="A962" s="1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" x14ac:dyDescent="0.25">
      <c r="A963" s="1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" x14ac:dyDescent="0.25">
      <c r="A964" s="1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" x14ac:dyDescent="0.25">
      <c r="A965" s="1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" x14ac:dyDescent="0.25">
      <c r="A966" s="1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" x14ac:dyDescent="0.25">
      <c r="A967" s="1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" x14ac:dyDescent="0.25">
      <c r="A968" s="1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" x14ac:dyDescent="0.25">
      <c r="A969" s="1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" x14ac:dyDescent="0.25">
      <c r="A970" s="1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" x14ac:dyDescent="0.25">
      <c r="A971" s="1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" x14ac:dyDescent="0.25">
      <c r="A972" s="1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" x14ac:dyDescent="0.25">
      <c r="A973" s="1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" x14ac:dyDescent="0.25">
      <c r="A974" s="1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" x14ac:dyDescent="0.25">
      <c r="A975" s="1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" x14ac:dyDescent="0.25">
      <c r="A976" s="1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" x14ac:dyDescent="0.25">
      <c r="A977" s="1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" x14ac:dyDescent="0.25">
      <c r="A978" s="1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" x14ac:dyDescent="0.25">
      <c r="A979" s="1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" x14ac:dyDescent="0.25">
      <c r="A980" s="1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" x14ac:dyDescent="0.25">
      <c r="A981" s="1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" x14ac:dyDescent="0.25">
      <c r="A982" s="1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" x14ac:dyDescent="0.25">
      <c r="A983" s="1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" x14ac:dyDescent="0.25">
      <c r="A984" s="1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" x14ac:dyDescent="0.25">
      <c r="A985" s="1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" x14ac:dyDescent="0.25">
      <c r="A986" s="1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" x14ac:dyDescent="0.25">
      <c r="A987" s="1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" x14ac:dyDescent="0.25">
      <c r="A988" s="1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" x14ac:dyDescent="0.25">
      <c r="A989" s="1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" x14ac:dyDescent="0.25">
      <c r="A990" s="1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" x14ac:dyDescent="0.25">
      <c r="A991" s="1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" x14ac:dyDescent="0.25">
      <c r="A992" s="1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" x14ac:dyDescent="0.25">
      <c r="A993" s="1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" x14ac:dyDescent="0.25">
      <c r="A994" s="1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" x14ac:dyDescent="0.25">
      <c r="A995" s="12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" x14ac:dyDescent="0.25">
      <c r="A996" s="12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" x14ac:dyDescent="0.25">
      <c r="A997" s="12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" x14ac:dyDescent="0.25">
      <c r="A998" s="12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" x14ac:dyDescent="0.25">
      <c r="A999" s="12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" x14ac:dyDescent="0.25">
      <c r="A1000" s="12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" x14ac:dyDescent="0.25">
      <c r="A1001" s="12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" x14ac:dyDescent="0.25">
      <c r="A1002" s="12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5" x14ac:dyDescent="0.25">
      <c r="A1003" s="12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5" x14ac:dyDescent="0.25">
      <c r="A1004" s="12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5" x14ac:dyDescent="0.25">
      <c r="A1005" s="12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5" x14ac:dyDescent="0.25">
      <c r="A1006" s="12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15" x14ac:dyDescent="0.25">
      <c r="A1007" s="12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15" x14ac:dyDescent="0.25">
      <c r="A1008" s="12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15" x14ac:dyDescent="0.25">
      <c r="A1009" s="12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15" x14ac:dyDescent="0.25">
      <c r="A1010" s="12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ht="15" x14ac:dyDescent="0.25">
      <c r="A1011" s="12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ht="15" x14ac:dyDescent="0.25">
      <c r="A1012" s="12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 ht="15" x14ac:dyDescent="0.25">
      <c r="A1013" s="12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 ht="15" x14ac:dyDescent="0.25">
      <c r="A1014" s="12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 ht="15" x14ac:dyDescent="0.25">
      <c r="A1015" s="12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 ht="15" x14ac:dyDescent="0.25">
      <c r="A1016" s="12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1:27" ht="15" x14ac:dyDescent="0.25">
      <c r="A1017" s="12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  <row r="1018" spans="1:27" ht="15" x14ac:dyDescent="0.25">
      <c r="A1018" s="12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  <row r="1019" spans="1:27" ht="15" x14ac:dyDescent="0.25">
      <c r="A1019" s="12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</row>
    <row r="1020" spans="1:27" ht="15" x14ac:dyDescent="0.25">
      <c r="A1020" s="12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</row>
    <row r="1021" spans="1:27" ht="15" x14ac:dyDescent="0.25">
      <c r="A1021" s="12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</row>
    <row r="1022" spans="1:27" ht="15" x14ac:dyDescent="0.25">
      <c r="A1022" s="12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</row>
    <row r="1023" spans="1:27" ht="15" x14ac:dyDescent="0.25">
      <c r="A1023" s="12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</row>
    <row r="1024" spans="1:27" ht="15" x14ac:dyDescent="0.25">
      <c r="A1024" s="12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</row>
    <row r="1025" spans="1:27" ht="15" x14ac:dyDescent="0.25">
      <c r="A1025" s="12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</row>
    <row r="1026" spans="1:27" ht="15" x14ac:dyDescent="0.25">
      <c r="A1026" s="12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</row>
    <row r="1027" spans="1:27" ht="15" x14ac:dyDescent="0.25">
      <c r="A1027" s="12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</row>
    <row r="1028" spans="1:27" ht="15" x14ac:dyDescent="0.25">
      <c r="A1028" s="12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</row>
    <row r="1029" spans="1:27" ht="15" x14ac:dyDescent="0.25">
      <c r="A1029" s="12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</row>
    <row r="1030" spans="1:27" ht="15" x14ac:dyDescent="0.25">
      <c r="A1030" s="12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</row>
    <row r="1031" spans="1:27" ht="15" x14ac:dyDescent="0.25">
      <c r="A1031" s="12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</row>
    <row r="1032" spans="1:27" ht="15" x14ac:dyDescent="0.25">
      <c r="A1032" s="12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</row>
    <row r="1033" spans="1:27" ht="15" x14ac:dyDescent="0.25">
      <c r="A1033" s="12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</row>
    <row r="1034" spans="1:27" ht="15" x14ac:dyDescent="0.25">
      <c r="A1034" s="12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</row>
    <row r="1035" spans="1:27" ht="15" x14ac:dyDescent="0.25">
      <c r="A1035" s="12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</row>
    <row r="1036" spans="1:27" ht="15" x14ac:dyDescent="0.25">
      <c r="A1036" s="12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</row>
    <row r="1037" spans="1:27" ht="15" x14ac:dyDescent="0.25">
      <c r="A1037" s="12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</row>
    <row r="1038" spans="1:27" ht="15" x14ac:dyDescent="0.25">
      <c r="A1038" s="12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</row>
    <row r="1039" spans="1:27" ht="15" x14ac:dyDescent="0.25">
      <c r="A1039" s="12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</row>
    <row r="1040" spans="1:27" ht="15" x14ac:dyDescent="0.25">
      <c r="A1040" s="12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</row>
    <row r="1041" spans="1:27" ht="15" x14ac:dyDescent="0.25">
      <c r="A1041" s="12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</row>
    <row r="1042" spans="1:27" ht="15" x14ac:dyDescent="0.25">
      <c r="A1042" s="12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</row>
    <row r="1043" spans="1:27" ht="15" x14ac:dyDescent="0.25">
      <c r="A1043" s="12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</row>
    <row r="1044" spans="1:27" ht="15" x14ac:dyDescent="0.25">
      <c r="A1044" s="12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</row>
    <row r="1045" spans="1:27" ht="15" x14ac:dyDescent="0.25">
      <c r="A1045" s="12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</row>
    <row r="1046" spans="1:27" ht="15" x14ac:dyDescent="0.25">
      <c r="A1046" s="12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</row>
    <row r="1047" spans="1:27" ht="15" x14ac:dyDescent="0.25">
      <c r="A1047" s="12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</row>
    <row r="1048" spans="1:27" ht="15" x14ac:dyDescent="0.25">
      <c r="A1048" s="12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</row>
    <row r="1049" spans="1:27" ht="15" x14ac:dyDescent="0.25">
      <c r="A1049" s="12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</row>
    <row r="1050" spans="1:27" ht="15" x14ac:dyDescent="0.25">
      <c r="A1050" s="12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</row>
    <row r="1051" spans="1:27" ht="15" x14ac:dyDescent="0.25">
      <c r="A1051" s="12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</row>
    <row r="1052" spans="1:27" ht="15" x14ac:dyDescent="0.25">
      <c r="A1052" s="12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</row>
  </sheetData>
  <phoneticPr fontId="17" type="noConversion"/>
  <conditionalFormatting sqref="C7">
    <cfRule type="notContainsBlanks" dxfId="1" priority="1">
      <formula>LEN(TRIM(C7))&gt;0</formula>
    </cfRule>
  </conditionalFormatting>
  <conditionalFormatting sqref="D7">
    <cfRule type="notContainsBlanks" dxfId="0" priority="2">
      <formula>LEN(TRIM(D7))&gt;0</formula>
    </cfRule>
  </conditionalFormatting>
  <dataValidations count="3">
    <dataValidation type="list" allowBlank="1" showInputMessage="1" showErrorMessage="1" sqref="G13">
      <formula1>"Choperas,Arboles"</formula1>
    </dataValidation>
    <dataValidation type="list" allowBlank="1" showInputMessage="1" showErrorMessage="1" sqref="G7">
      <formula1>$B$104:$B$120</formula1>
    </dataValidation>
    <dataValidation type="list" showInputMessage="1" showErrorMessage="1" sqref="C7">
      <formula1>$B$104:$B$120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9"/>
  <sheetViews>
    <sheetView workbookViewId="0">
      <selection activeCell="A2" sqref="A2:A18"/>
    </sheetView>
  </sheetViews>
  <sheetFormatPr baseColWidth="10" defaultColWidth="14.42578125" defaultRowHeight="15.75" customHeight="1" x14ac:dyDescent="0.2"/>
  <cols>
    <col min="1" max="1" width="40.5703125" customWidth="1"/>
  </cols>
  <sheetData>
    <row r="1" spans="1:26" ht="15.75" customHeight="1" x14ac:dyDescent="0.25">
      <c r="A1" s="1"/>
      <c r="B1" s="3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6" t="s">
        <v>1</v>
      </c>
      <c r="B2" s="3">
        <v>18.66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x14ac:dyDescent="0.25">
      <c r="A3" s="6" t="s">
        <v>5</v>
      </c>
      <c r="B3" s="3">
        <v>19.239999999999998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x14ac:dyDescent="0.25">
      <c r="A4" s="6" t="s">
        <v>6</v>
      </c>
      <c r="B4" s="3">
        <v>36.75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x14ac:dyDescent="0.25">
      <c r="A5" s="6" t="s">
        <v>7</v>
      </c>
      <c r="B5" s="3">
        <v>13.45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x14ac:dyDescent="0.25">
      <c r="A6" s="6" t="s">
        <v>8</v>
      </c>
      <c r="B6" s="3">
        <v>4.5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x14ac:dyDescent="0.25">
      <c r="A7" s="6" t="s">
        <v>9</v>
      </c>
      <c r="B7" s="3">
        <v>6.59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x14ac:dyDescent="0.25">
      <c r="A8" s="6" t="s">
        <v>10</v>
      </c>
      <c r="B8" s="3">
        <v>20.12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x14ac:dyDescent="0.25">
      <c r="A9" s="6" t="s">
        <v>11</v>
      </c>
      <c r="B9" s="3">
        <v>8.82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x14ac:dyDescent="0.25">
      <c r="A10" s="6" t="s">
        <v>12</v>
      </c>
      <c r="B10" s="3">
        <v>5.94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x14ac:dyDescent="0.25">
      <c r="A11" s="6" t="s">
        <v>13</v>
      </c>
      <c r="B11" s="3">
        <v>19.11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x14ac:dyDescent="0.25">
      <c r="A12" s="6" t="s">
        <v>14</v>
      </c>
      <c r="B12" s="3">
        <v>6.26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x14ac:dyDescent="0.25">
      <c r="A13" s="6" t="s">
        <v>15</v>
      </c>
      <c r="B13" s="3">
        <v>21.92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x14ac:dyDescent="0.25">
      <c r="A14" s="6" t="s">
        <v>16</v>
      </c>
      <c r="B14" s="3">
        <v>6.3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x14ac:dyDescent="0.25">
      <c r="A15" s="6" t="s">
        <v>18</v>
      </c>
      <c r="B15" s="3">
        <v>12.58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x14ac:dyDescent="0.25">
      <c r="A16" s="6" t="s">
        <v>19</v>
      </c>
      <c r="B16" s="3">
        <v>31.26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6" t="s">
        <v>20</v>
      </c>
      <c r="B17" s="3">
        <v>6.28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6" t="s">
        <v>21</v>
      </c>
      <c r="B18" s="3">
        <v>6.33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</sheetData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07"/>
  <sheetViews>
    <sheetView workbookViewId="0">
      <selection activeCell="E21" sqref="E21"/>
    </sheetView>
  </sheetViews>
  <sheetFormatPr baseColWidth="10" defaultColWidth="14.42578125" defaultRowHeight="15.75" customHeight="1" x14ac:dyDescent="0.2"/>
  <cols>
    <col min="1" max="1" width="18" customWidth="1"/>
    <col min="2" max="2" width="18.85546875" customWidth="1"/>
    <col min="3" max="3" width="21.140625" customWidth="1"/>
    <col min="5" max="5" width="24.5703125" customWidth="1"/>
    <col min="6" max="6" width="20" customWidth="1"/>
    <col min="7" max="7" width="18" customWidth="1"/>
    <col min="10" max="10" width="19.7109375" customWidth="1"/>
  </cols>
  <sheetData>
    <row r="1" spans="1:256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56" ht="15" x14ac:dyDescent="0.25">
      <c r="A2" s="1"/>
      <c r="B2" s="7" t="s">
        <v>2</v>
      </c>
      <c r="C2" s="8"/>
      <c r="D2" s="10">
        <f>SUM(H5:H6)</f>
        <v>0.65254245700000002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56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56" ht="15" x14ac:dyDescent="0.25">
      <c r="A4" s="1"/>
      <c r="B4" s="13" t="s">
        <v>22</v>
      </c>
      <c r="C4" s="13" t="s">
        <v>23</v>
      </c>
      <c r="D4" s="13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56" ht="15" x14ac:dyDescent="0.25">
      <c r="A5" s="13" t="s">
        <v>29</v>
      </c>
      <c r="B5" s="1">
        <f>C5*3.5</f>
        <v>3.5</v>
      </c>
      <c r="C5" s="13">
        <v>1</v>
      </c>
      <c r="D5" s="16">
        <f>0.132*365</f>
        <v>48.18</v>
      </c>
      <c r="E5" s="13">
        <v>1.02</v>
      </c>
      <c r="F5" s="13">
        <v>0.27</v>
      </c>
      <c r="G5" s="1">
        <f>B5*D5*E5*F5</f>
        <v>46.440702000000002</v>
      </c>
      <c r="H5" s="1">
        <f>G5*3.5/1000</f>
        <v>0.162542457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56" ht="15" x14ac:dyDescent="0.25">
      <c r="A6" s="13" t="s">
        <v>35</v>
      </c>
      <c r="B6" s="1">
        <f>C6*3.5</f>
        <v>3.5</v>
      </c>
      <c r="C6" s="13">
        <v>1</v>
      </c>
      <c r="D6" s="13"/>
      <c r="E6" s="13"/>
      <c r="F6" s="13"/>
      <c r="G6" s="1">
        <v>140</v>
      </c>
      <c r="H6" s="1">
        <f>G6*3.5/1000</f>
        <v>0.49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56" ht="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56" ht="15" x14ac:dyDescent="0.25">
      <c r="A8" s="1"/>
      <c r="B8" s="7" t="s">
        <v>40</v>
      </c>
      <c r="C8" s="8"/>
      <c r="D8" s="10">
        <f>F13+F14+F15+F19+F20+F21+J13+J14+J15+J19+J20+J21</f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56" ht="15" x14ac:dyDescent="0.25">
      <c r="A9" s="1"/>
      <c r="B9" s="1"/>
      <c r="C9" s="1"/>
      <c r="D9" s="1"/>
      <c r="E9" s="1"/>
      <c r="F9" s="1"/>
      <c r="G9" s="90" t="s">
        <v>26</v>
      </c>
      <c r="H9" s="90"/>
      <c r="I9" s="90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56" thickBot="1" x14ac:dyDescent="0.3">
      <c r="A10" s="1"/>
      <c r="B10" s="1"/>
      <c r="G10" s="69" t="s">
        <v>43</v>
      </c>
      <c r="H10" s="70" t="s">
        <v>137</v>
      </c>
      <c r="I10" s="70" t="s">
        <v>138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56" thickBot="1" x14ac:dyDescent="0.3">
      <c r="A11" s="60" t="s">
        <v>131</v>
      </c>
      <c r="B11" s="1"/>
      <c r="C11" s="13"/>
      <c r="D11" s="1"/>
      <c r="E11" s="14"/>
      <c r="F11" s="14"/>
      <c r="G11" s="71">
        <v>0.20399999999999999</v>
      </c>
      <c r="H11" s="71">
        <v>0</v>
      </c>
      <c r="I11" s="71">
        <v>0.28699999999999998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56" thickBot="1" x14ac:dyDescent="0.3">
      <c r="A12" s="60"/>
      <c r="B12" s="58" t="s">
        <v>133</v>
      </c>
      <c r="C12" s="58" t="s">
        <v>134</v>
      </c>
      <c r="D12" s="58" t="s">
        <v>135</v>
      </c>
      <c r="E12" s="73" t="s">
        <v>136</v>
      </c>
      <c r="F12" s="77" t="s">
        <v>143</v>
      </c>
      <c r="G12" s="91" t="s">
        <v>38</v>
      </c>
      <c r="H12" s="92"/>
      <c r="I12" s="93"/>
      <c r="J12" s="77" t="s">
        <v>144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56" ht="30.75" thickBot="1" x14ac:dyDescent="0.3">
      <c r="A13" s="58" t="s">
        <v>128</v>
      </c>
      <c r="B13" s="58">
        <f>47.4*102.4</f>
        <v>4853.76</v>
      </c>
      <c r="C13" s="61">
        <f>5.9*102.4</f>
        <v>604.16000000000008</v>
      </c>
      <c r="D13" s="61">
        <f>13.2*102.4</f>
        <v>1351.68</v>
      </c>
      <c r="E13" s="74">
        <f>13141*0.266</f>
        <v>3495.5060000000003</v>
      </c>
      <c r="F13" s="78">
        <f>(C13+D13+E13)*0.27*(G13+H13+I13)/1000</f>
        <v>0</v>
      </c>
      <c r="G13" s="75"/>
      <c r="H13" s="72"/>
      <c r="I13" s="79"/>
      <c r="J13" s="77">
        <f>((B13*G13*$G$11)+(B13*I13*$I$11))/1000</f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thickBot="1" x14ac:dyDescent="0.3">
      <c r="A14" s="59" t="s">
        <v>129</v>
      </c>
      <c r="B14" s="59">
        <f>50.6*102.4</f>
        <v>5181.4400000000005</v>
      </c>
      <c r="C14" s="62">
        <v>0</v>
      </c>
      <c r="D14" s="62">
        <f>13.1*102.4</f>
        <v>1341.44</v>
      </c>
      <c r="E14" s="74">
        <f>13141*0.266</f>
        <v>3495.5060000000003</v>
      </c>
      <c r="F14" s="78">
        <f>(C14+D14+E14)*0.27*(G14+H14+I14)/1000</f>
        <v>0</v>
      </c>
      <c r="G14" s="76"/>
      <c r="H14" s="17"/>
      <c r="I14" s="80"/>
      <c r="J14" s="77">
        <f>((B14*G14*$G$11)+(B14*I14*$I$11))/1000</f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56" thickBot="1" x14ac:dyDescent="0.3">
      <c r="A15" s="59" t="s">
        <v>130</v>
      </c>
      <c r="B15" s="59">
        <f>77.1*102.4</f>
        <v>7895.04</v>
      </c>
      <c r="C15" s="62">
        <v>0</v>
      </c>
      <c r="D15" s="62">
        <f>13.8*102.4</f>
        <v>1413.1200000000001</v>
      </c>
      <c r="E15" s="74">
        <f>13141*0.266</f>
        <v>3495.5060000000003</v>
      </c>
      <c r="F15" s="78">
        <f>(C15+D15+E15)*0.27*(G15+H15+I15)/1000</f>
        <v>0</v>
      </c>
      <c r="G15" s="76"/>
      <c r="H15" s="17"/>
      <c r="I15" s="80"/>
      <c r="J15" s="77">
        <f>((B15*G15*$G$11)+(B15*I15*$I$11))/1000</f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56" ht="15" x14ac:dyDescent="0.25">
      <c r="A16" s="1"/>
      <c r="B16" s="1"/>
      <c r="E16" s="64"/>
      <c r="G16" s="90" t="s">
        <v>26</v>
      </c>
      <c r="H16" s="90"/>
      <c r="I16" s="9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56" thickBot="1" x14ac:dyDescent="0.3">
      <c r="A17" s="60" t="s">
        <v>132</v>
      </c>
      <c r="B17" s="1"/>
      <c r="C17" s="13"/>
      <c r="D17" s="1"/>
      <c r="E17" s="65"/>
      <c r="F17" s="14"/>
      <c r="G17" s="69" t="s">
        <v>43</v>
      </c>
      <c r="H17" s="70" t="s">
        <v>137</v>
      </c>
      <c r="I17" s="70" t="s">
        <v>138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56" thickBot="1" x14ac:dyDescent="0.3">
      <c r="A18" s="60"/>
      <c r="B18" s="58" t="s">
        <v>133</v>
      </c>
      <c r="C18" s="58" t="s">
        <v>134</v>
      </c>
      <c r="D18" s="58" t="s">
        <v>135</v>
      </c>
      <c r="E18" s="58" t="s">
        <v>136</v>
      </c>
      <c r="F18" s="77" t="s">
        <v>143</v>
      </c>
      <c r="G18" s="92" t="s">
        <v>38</v>
      </c>
      <c r="H18" s="92"/>
      <c r="I18" s="92"/>
      <c r="J18" s="77" t="s">
        <v>144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56" ht="30.75" thickBot="1" x14ac:dyDescent="0.3">
      <c r="A19" s="58" t="s">
        <v>128</v>
      </c>
      <c r="B19" s="58">
        <f>15*102.4</f>
        <v>1536</v>
      </c>
      <c r="C19" s="61">
        <v>0</v>
      </c>
      <c r="D19" s="61">
        <f>13.2*102.4</f>
        <v>1351.68</v>
      </c>
      <c r="E19" s="74">
        <f>13141*0.266</f>
        <v>3495.5060000000003</v>
      </c>
      <c r="F19" s="78">
        <f>(C19+D19+E19)*0.27*(G19+H19+I19)/1000</f>
        <v>0</v>
      </c>
      <c r="G19" s="17"/>
      <c r="H19" s="17"/>
      <c r="I19" s="17"/>
      <c r="J19" s="77">
        <f>((B19*G19*$G$11)+(B19*I19*$I$11))/1000</f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thickBot="1" x14ac:dyDescent="0.3">
      <c r="A20" s="59" t="s">
        <v>129</v>
      </c>
      <c r="B20" s="59">
        <f>22*102.4</f>
        <v>2252.8000000000002</v>
      </c>
      <c r="C20" s="62">
        <v>0</v>
      </c>
      <c r="D20" s="62">
        <f>13.1*102.4</f>
        <v>1341.44</v>
      </c>
      <c r="E20" s="74">
        <f>13141*0.266</f>
        <v>3495.5060000000003</v>
      </c>
      <c r="F20" s="78">
        <f>(C20+D20+E20)*0.27*(G20+H20+I20)/1000</f>
        <v>0</v>
      </c>
      <c r="G20" s="17"/>
      <c r="H20" s="17"/>
      <c r="I20" s="17"/>
      <c r="J20" s="77">
        <f>((B20*G20*$G$11)+(B20*I20*$I$11))/1000</f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56" thickBot="1" x14ac:dyDescent="0.3">
      <c r="A21" s="59" t="s">
        <v>130</v>
      </c>
      <c r="B21" s="59">
        <f>22*102.4</f>
        <v>2252.8000000000002</v>
      </c>
      <c r="C21" s="62">
        <v>0</v>
      </c>
      <c r="D21" s="62">
        <f>13.8*102.4</f>
        <v>1413.1200000000001</v>
      </c>
      <c r="E21" s="74">
        <f>13141*0.266</f>
        <v>3495.5060000000003</v>
      </c>
      <c r="F21" s="78">
        <f>(C21+D21+E21)*0.27*(G21+H21+I21)/1000</f>
        <v>0</v>
      </c>
      <c r="G21" s="17"/>
      <c r="H21" s="17"/>
      <c r="I21" s="17"/>
      <c r="J21" s="77">
        <f>((B21*G21*$G$11)+(B21*I21*$I$11))/1000</f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56" ht="15" x14ac:dyDescent="0.25">
      <c r="A22" s="63"/>
      <c r="B22" s="63"/>
      <c r="C22" s="63"/>
      <c r="D22" s="63"/>
      <c r="E22" s="14"/>
      <c r="F22" s="14"/>
      <c r="G22" s="1"/>
      <c r="H22" s="1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56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56" ht="15" x14ac:dyDescent="0.25">
      <c r="A24" s="1"/>
      <c r="B24" s="21" t="s">
        <v>44</v>
      </c>
      <c r="C24" s="8"/>
      <c r="D24" s="10">
        <f>H26</f>
        <v>0.88549999999999995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56" ht="15" x14ac:dyDescent="0.25">
      <c r="A25" s="1"/>
      <c r="B25" s="1"/>
      <c r="C25" s="13" t="s">
        <v>23</v>
      </c>
      <c r="D25" s="1"/>
      <c r="E25" s="13" t="s">
        <v>45</v>
      </c>
      <c r="F25" s="1"/>
      <c r="G25" s="1"/>
      <c r="H25" s="14" t="s">
        <v>28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56" ht="15" x14ac:dyDescent="0.25">
      <c r="A26" s="1"/>
      <c r="B26" s="1"/>
      <c r="C26" s="13">
        <v>1</v>
      </c>
      <c r="D26" s="1"/>
      <c r="E26" s="13">
        <v>253</v>
      </c>
      <c r="F26" s="1"/>
      <c r="G26" s="1"/>
      <c r="H26" s="1">
        <f>C26*E26*3.5/1000</f>
        <v>0.88549999999999995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56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56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56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56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56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56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</sheetData>
  <mergeCells count="4">
    <mergeCell ref="G9:I9"/>
    <mergeCell ref="G12:I12"/>
    <mergeCell ref="G18:I18"/>
    <mergeCell ref="G16:I16"/>
  </mergeCells>
  <phoneticPr fontId="1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.75" customHeight="1" x14ac:dyDescent="0.2"/>
  <cols>
    <col min="5" max="5" width="17.5703125" customWidth="1"/>
  </cols>
  <sheetData>
    <row r="1" spans="1:26" ht="15" x14ac:dyDescent="0.25">
      <c r="A1" s="12"/>
      <c r="B1" s="1"/>
      <c r="C1" s="1"/>
      <c r="D1" s="1"/>
      <c r="E1" s="1"/>
      <c r="F1" s="1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5.75" customHeight="1" x14ac:dyDescent="0.2">
      <c r="A2" s="2" t="s">
        <v>58</v>
      </c>
      <c r="B2" s="31" t="s">
        <v>59</v>
      </c>
      <c r="C2" s="5"/>
      <c r="D2" s="5"/>
      <c r="E2" s="5"/>
      <c r="F2" s="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5" x14ac:dyDescent="0.25">
      <c r="A3" s="12"/>
      <c r="B3" s="1"/>
      <c r="C3" s="13"/>
      <c r="D3" s="1"/>
      <c r="E3" s="1"/>
      <c r="F3" s="1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5" x14ac:dyDescent="0.25">
      <c r="A4" s="12"/>
      <c r="B4" s="1"/>
      <c r="C4" s="4" t="s">
        <v>92</v>
      </c>
      <c r="D4" s="1"/>
      <c r="E4" s="1"/>
      <c r="F4" s="1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" x14ac:dyDescent="0.25">
      <c r="A5" s="12"/>
      <c r="B5" s="1"/>
      <c r="C5" s="1"/>
      <c r="D5" s="33" t="s">
        <v>93</v>
      </c>
      <c r="E5" s="34" t="s">
        <v>94</v>
      </c>
      <c r="F5" s="34" t="s">
        <v>95</v>
      </c>
      <c r="G5" s="35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" x14ac:dyDescent="0.25">
      <c r="A6" s="12"/>
      <c r="B6" s="24"/>
      <c r="C6" s="1"/>
      <c r="D6" s="36">
        <v>0.1</v>
      </c>
      <c r="E6" s="37" t="s">
        <v>96</v>
      </c>
      <c r="F6" s="38">
        <v>7</v>
      </c>
      <c r="G6" s="38">
        <f>D6*F6</f>
        <v>0.70000000000000007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5" x14ac:dyDescent="0.25">
      <c r="A7" s="12"/>
      <c r="B7" s="24"/>
      <c r="C7" s="1"/>
      <c r="D7" s="39">
        <v>0.2</v>
      </c>
      <c r="E7" s="37" t="s">
        <v>8</v>
      </c>
      <c r="F7" s="38">
        <v>4.3</v>
      </c>
      <c r="G7" s="38">
        <f>D7*F7</f>
        <v>0.86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5" x14ac:dyDescent="0.25">
      <c r="A8" s="1"/>
      <c r="B8" s="1"/>
      <c r="C8" s="1"/>
      <c r="D8" s="40">
        <v>0.6</v>
      </c>
      <c r="E8" s="37" t="s">
        <v>97</v>
      </c>
      <c r="F8" s="38">
        <v>1.8</v>
      </c>
      <c r="G8" s="38">
        <f>D8*F8</f>
        <v>1.08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5" x14ac:dyDescent="0.25">
      <c r="A9" s="1"/>
      <c r="B9" s="1"/>
      <c r="C9" s="1"/>
      <c r="D9" s="41">
        <v>0.1</v>
      </c>
      <c r="E9" s="37" t="s">
        <v>98</v>
      </c>
      <c r="F9" s="38">
        <v>4.7</v>
      </c>
      <c r="G9" s="38">
        <f>D9*F9</f>
        <v>0.47000000000000003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5.75" customHeight="1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5.75" customHeight="1" x14ac:dyDescent="0.2">
      <c r="A11" s="30"/>
      <c r="B11" s="30"/>
      <c r="C11" s="30"/>
      <c r="D11" s="30"/>
      <c r="E11" s="30"/>
      <c r="F11" s="42" t="s">
        <v>99</v>
      </c>
      <c r="G11" s="42">
        <f>SUM(G6:G9)</f>
        <v>3.1100000000000003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5.75" customHeight="1" x14ac:dyDescent="0.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5" x14ac:dyDescent="0.25">
      <c r="A13" s="30"/>
      <c r="B13" s="30"/>
      <c r="C13" s="4" t="s">
        <v>100</v>
      </c>
      <c r="D13" s="1"/>
      <c r="E13" s="1"/>
      <c r="F13" s="30"/>
      <c r="G13" s="30">
        <f>G11*0.2</f>
        <v>0.62200000000000011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5.75" customHeight="1" x14ac:dyDescent="0.2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5.75" customHeight="1" x14ac:dyDescent="0.2">
      <c r="A15" s="30"/>
      <c r="B15" s="30"/>
      <c r="C15" s="30"/>
      <c r="D15" s="30"/>
      <c r="E15" s="30"/>
      <c r="F15" s="42" t="s">
        <v>101</v>
      </c>
      <c r="G15" s="30">
        <f>G11-G13</f>
        <v>2.4880000000000004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5.75" customHeight="1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5.75" customHeight="1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5.75" customHeight="1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5.75" customHeight="1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5.75" customHeight="1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5.75" customHeight="1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5.75" customHeight="1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5.75" customHeight="1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2.75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2.75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2.75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2.7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2.7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2.7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2.7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2.7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2.7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2.7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2.7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2.7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2.7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2.7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2.7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2.7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2.7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2.7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2.7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2.7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2.7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2.7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2.7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2.7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2.7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2.7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2.7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2.75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2.75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2.75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2.75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2.75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2.75" x14ac:dyDescent="0.2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2.75" x14ac:dyDescent="0.2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2.75" x14ac:dyDescent="0.2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2.75" x14ac:dyDescent="0.2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2.75" x14ac:dyDescent="0.2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2.75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2.75" x14ac:dyDescent="0.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2.75" x14ac:dyDescent="0.2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2.75" x14ac:dyDescent="0.2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2.75" x14ac:dyDescent="0.2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2.75" x14ac:dyDescent="0.2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2.75" x14ac:dyDescent="0.2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2.75" x14ac:dyDescent="0.2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2.75" x14ac:dyDescent="0.2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2.75" x14ac:dyDescent="0.2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2.75" x14ac:dyDescent="0.2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2.75" x14ac:dyDescent="0.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2.75" x14ac:dyDescent="0.2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2.75" x14ac:dyDescent="0.2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2.75" x14ac:dyDescent="0.2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2.75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2.75" x14ac:dyDescent="0.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2.75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2.75" x14ac:dyDescent="0.2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2.75" x14ac:dyDescent="0.2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2.75" x14ac:dyDescent="0.2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2.75" x14ac:dyDescent="0.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2.75" x14ac:dyDescent="0.2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2.75" x14ac:dyDescent="0.2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2.75" x14ac:dyDescent="0.2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2.75" x14ac:dyDescent="0.2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2.75" x14ac:dyDescent="0.2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2.75" x14ac:dyDescent="0.2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2.75" x14ac:dyDescent="0.2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2.75" x14ac:dyDescent="0.2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2.75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2.75" x14ac:dyDescent="0.2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2.75" x14ac:dyDescent="0.2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2.75" x14ac:dyDescent="0.2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2.75" x14ac:dyDescent="0.2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2.75" x14ac:dyDescent="0.2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2.75" x14ac:dyDescent="0.2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2.75" x14ac:dyDescent="0.2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2.75" x14ac:dyDescent="0.2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2.75" x14ac:dyDescent="0.2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2.75" x14ac:dyDescent="0.2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2.75" x14ac:dyDescent="0.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2.75" x14ac:dyDescent="0.2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2.75" x14ac:dyDescent="0.2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2.75" x14ac:dyDescent="0.2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2.75" x14ac:dyDescent="0.2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2.75" x14ac:dyDescent="0.2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2.75" x14ac:dyDescent="0.2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2.75" x14ac:dyDescent="0.2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2.75" x14ac:dyDescent="0.2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2.75" x14ac:dyDescent="0.2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2.75" x14ac:dyDescent="0.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2.75" x14ac:dyDescent="0.2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2.75" x14ac:dyDescent="0.2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2.75" x14ac:dyDescent="0.2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2.75" x14ac:dyDescent="0.2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2.75" x14ac:dyDescent="0.2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2.75" x14ac:dyDescent="0.2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2.75" x14ac:dyDescent="0.2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2.75" x14ac:dyDescent="0.2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2.75" x14ac:dyDescent="0.2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2.75" x14ac:dyDescent="0.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2.75" x14ac:dyDescent="0.2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2.75" x14ac:dyDescent="0.2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2.75" x14ac:dyDescent="0.2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2.75" x14ac:dyDescent="0.2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2.75" x14ac:dyDescent="0.2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2.75" x14ac:dyDescent="0.2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2.75" x14ac:dyDescent="0.2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2.75" x14ac:dyDescent="0.2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2.75" x14ac:dyDescent="0.2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2.75" x14ac:dyDescent="0.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2.75" x14ac:dyDescent="0.2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2.75" x14ac:dyDescent="0.2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2.75" x14ac:dyDescent="0.2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2.75" x14ac:dyDescent="0.2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2.75" x14ac:dyDescent="0.2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2.75" x14ac:dyDescent="0.2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2.75" x14ac:dyDescent="0.2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2.75" x14ac:dyDescent="0.2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2.75" x14ac:dyDescent="0.2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2.75" x14ac:dyDescent="0.2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2.75" x14ac:dyDescent="0.2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2.75" x14ac:dyDescent="0.2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2.75" x14ac:dyDescent="0.2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2.75" x14ac:dyDescent="0.2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2.75" x14ac:dyDescent="0.2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2.75" x14ac:dyDescent="0.2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2.75" x14ac:dyDescent="0.2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2.75" x14ac:dyDescent="0.2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2.75" x14ac:dyDescent="0.2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2.75" x14ac:dyDescent="0.2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2.75" x14ac:dyDescent="0.2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2.75" x14ac:dyDescent="0.2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2.75" x14ac:dyDescent="0.2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2.75" x14ac:dyDescent="0.2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2.75" x14ac:dyDescent="0.2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2.75" x14ac:dyDescent="0.2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2.75" x14ac:dyDescent="0.2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2.75" x14ac:dyDescent="0.2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2.75" x14ac:dyDescent="0.2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2.75" x14ac:dyDescent="0.2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2.75" x14ac:dyDescent="0.2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2.75" x14ac:dyDescent="0.2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2.75" x14ac:dyDescent="0.2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2.75" x14ac:dyDescent="0.2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2.75" x14ac:dyDescent="0.2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2.75" x14ac:dyDescent="0.2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2.75" x14ac:dyDescent="0.2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2.75" x14ac:dyDescent="0.2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2.75" x14ac:dyDescent="0.2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2.75" x14ac:dyDescent="0.2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2.75" x14ac:dyDescent="0.2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2.75" x14ac:dyDescent="0.2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2.75" x14ac:dyDescent="0.2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2.75" x14ac:dyDescent="0.2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2.75" x14ac:dyDescent="0.2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2.75" x14ac:dyDescent="0.2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2.75" x14ac:dyDescent="0.2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2.75" x14ac:dyDescent="0.2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2.75" x14ac:dyDescent="0.2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2.75" x14ac:dyDescent="0.2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2.75" x14ac:dyDescent="0.2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2.75" x14ac:dyDescent="0.2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2.75" x14ac:dyDescent="0.2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2.75" x14ac:dyDescent="0.2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2.75" x14ac:dyDescent="0.2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2.75" x14ac:dyDescent="0.2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2.75" x14ac:dyDescent="0.2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2.75" x14ac:dyDescent="0.2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2.75" x14ac:dyDescent="0.2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2.75" x14ac:dyDescent="0.2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2.75" x14ac:dyDescent="0.2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2.75" x14ac:dyDescent="0.2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2.75" x14ac:dyDescent="0.2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2.75" x14ac:dyDescent="0.2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2.75" x14ac:dyDescent="0.2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2.75" x14ac:dyDescent="0.2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2.75" x14ac:dyDescent="0.2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2.75" x14ac:dyDescent="0.2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2.75" x14ac:dyDescent="0.2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2.75" x14ac:dyDescent="0.2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2.75" x14ac:dyDescent="0.2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2.75" x14ac:dyDescent="0.2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2.75" x14ac:dyDescent="0.2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2.75" x14ac:dyDescent="0.2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2.75" x14ac:dyDescent="0.2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2.75" x14ac:dyDescent="0.2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2.75" x14ac:dyDescent="0.2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2.75" x14ac:dyDescent="0.2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2.75" x14ac:dyDescent="0.2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2.75" x14ac:dyDescent="0.2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2.75" x14ac:dyDescent="0.2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2.75" x14ac:dyDescent="0.2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2.75" x14ac:dyDescent="0.2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2.75" x14ac:dyDescent="0.2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2.75" x14ac:dyDescent="0.2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2.75" x14ac:dyDescent="0.2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2.75" x14ac:dyDescent="0.2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2.75" x14ac:dyDescent="0.2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2.75" x14ac:dyDescent="0.2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2.75" x14ac:dyDescent="0.2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2.75" x14ac:dyDescent="0.2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2.75" x14ac:dyDescent="0.2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2.75" x14ac:dyDescent="0.2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2.75" x14ac:dyDescent="0.2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2.75" x14ac:dyDescent="0.2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2.75" x14ac:dyDescent="0.2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2.75" x14ac:dyDescent="0.2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2.75" x14ac:dyDescent="0.2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2.75" x14ac:dyDescent="0.2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2.75" x14ac:dyDescent="0.2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2.75" x14ac:dyDescent="0.2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2.75" x14ac:dyDescent="0.2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2.75" x14ac:dyDescent="0.2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2.75" x14ac:dyDescent="0.2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2.75" x14ac:dyDescent="0.2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2.75" x14ac:dyDescent="0.2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2.75" x14ac:dyDescent="0.2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2.75" x14ac:dyDescent="0.2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2.75" x14ac:dyDescent="0.2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2.75" x14ac:dyDescent="0.2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2.75" x14ac:dyDescent="0.2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2.75" x14ac:dyDescent="0.2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2.75" x14ac:dyDescent="0.2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2.75" x14ac:dyDescent="0.2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2.75" x14ac:dyDescent="0.2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2.75" x14ac:dyDescent="0.2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2.75" x14ac:dyDescent="0.2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2.75" x14ac:dyDescent="0.2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2.75" x14ac:dyDescent="0.2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2.75" x14ac:dyDescent="0.2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2.75" x14ac:dyDescent="0.2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2.75" x14ac:dyDescent="0.2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2.75" x14ac:dyDescent="0.2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2.75" x14ac:dyDescent="0.2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2.75" x14ac:dyDescent="0.2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2.75" x14ac:dyDescent="0.2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2.75" x14ac:dyDescent="0.2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2.75" x14ac:dyDescent="0.2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2.75" x14ac:dyDescent="0.2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2.75" x14ac:dyDescent="0.2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2.75" x14ac:dyDescent="0.2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2.75" x14ac:dyDescent="0.2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2.75" x14ac:dyDescent="0.2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2.75" x14ac:dyDescent="0.2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2.75" x14ac:dyDescent="0.2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2.75" x14ac:dyDescent="0.2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2.75" x14ac:dyDescent="0.2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2.75" x14ac:dyDescent="0.2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2.75" x14ac:dyDescent="0.2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2.75" x14ac:dyDescent="0.2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2.75" x14ac:dyDescent="0.2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2.75" x14ac:dyDescent="0.2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2.75" x14ac:dyDescent="0.2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2.75" x14ac:dyDescent="0.2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2.75" x14ac:dyDescent="0.2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2.75" x14ac:dyDescent="0.2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2.75" x14ac:dyDescent="0.2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2.75" x14ac:dyDescent="0.2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2.75" x14ac:dyDescent="0.2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2.75" x14ac:dyDescent="0.2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2.75" x14ac:dyDescent="0.2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2.75" x14ac:dyDescent="0.2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2.75" x14ac:dyDescent="0.2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2.75" x14ac:dyDescent="0.2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2.75" x14ac:dyDescent="0.2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2.75" x14ac:dyDescent="0.2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2.75" x14ac:dyDescent="0.2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2.75" x14ac:dyDescent="0.2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2.75" x14ac:dyDescent="0.2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2.75" x14ac:dyDescent="0.2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2.75" x14ac:dyDescent="0.2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2.75" x14ac:dyDescent="0.2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2.75" x14ac:dyDescent="0.2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2.75" x14ac:dyDescent="0.2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2.75" x14ac:dyDescent="0.2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2.75" x14ac:dyDescent="0.2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2.75" x14ac:dyDescent="0.2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2.75" x14ac:dyDescent="0.2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2.75" x14ac:dyDescent="0.2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2.75" x14ac:dyDescent="0.2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2.75" x14ac:dyDescent="0.2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2.75" x14ac:dyDescent="0.2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2.75" x14ac:dyDescent="0.2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2.75" x14ac:dyDescent="0.2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2.75" x14ac:dyDescent="0.2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2.75" x14ac:dyDescent="0.2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2.75" x14ac:dyDescent="0.2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2.75" x14ac:dyDescent="0.2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2.75" x14ac:dyDescent="0.2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2.75" x14ac:dyDescent="0.2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2.75" x14ac:dyDescent="0.2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2.75" x14ac:dyDescent="0.2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2.75" x14ac:dyDescent="0.2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2.75" x14ac:dyDescent="0.2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2.75" x14ac:dyDescent="0.2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2.75" x14ac:dyDescent="0.2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2.75" x14ac:dyDescent="0.2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2.75" x14ac:dyDescent="0.2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2.75" x14ac:dyDescent="0.2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2.75" x14ac:dyDescent="0.2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2.75" x14ac:dyDescent="0.2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2.75" x14ac:dyDescent="0.2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2.75" x14ac:dyDescent="0.2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2.75" x14ac:dyDescent="0.2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2.75" x14ac:dyDescent="0.2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2.75" x14ac:dyDescent="0.2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2.75" x14ac:dyDescent="0.2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2.75" x14ac:dyDescent="0.2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2.75" x14ac:dyDescent="0.2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2.75" x14ac:dyDescent="0.2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2.75" x14ac:dyDescent="0.2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2.75" x14ac:dyDescent="0.2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2.75" x14ac:dyDescent="0.2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2.75" x14ac:dyDescent="0.2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2.75" x14ac:dyDescent="0.2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2.75" x14ac:dyDescent="0.2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2.75" x14ac:dyDescent="0.2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2.75" x14ac:dyDescent="0.2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2.75" x14ac:dyDescent="0.2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2.75" x14ac:dyDescent="0.2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2.75" x14ac:dyDescent="0.2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2.75" x14ac:dyDescent="0.2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2.75" x14ac:dyDescent="0.2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2.75" x14ac:dyDescent="0.2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2.75" x14ac:dyDescent="0.2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2.75" x14ac:dyDescent="0.2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2.75" x14ac:dyDescent="0.2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2.75" x14ac:dyDescent="0.2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2.75" x14ac:dyDescent="0.2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2.75" x14ac:dyDescent="0.2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2.75" x14ac:dyDescent="0.2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2.75" x14ac:dyDescent="0.2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2.75" x14ac:dyDescent="0.2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2.75" x14ac:dyDescent="0.2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2.75" x14ac:dyDescent="0.2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2.75" x14ac:dyDescent="0.2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2.75" x14ac:dyDescent="0.2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2.75" x14ac:dyDescent="0.2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2.75" x14ac:dyDescent="0.2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2.75" x14ac:dyDescent="0.2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2.75" x14ac:dyDescent="0.2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2.75" x14ac:dyDescent="0.2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2.75" x14ac:dyDescent="0.2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2.75" x14ac:dyDescent="0.2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2.75" x14ac:dyDescent="0.2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2.75" x14ac:dyDescent="0.2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2.75" x14ac:dyDescent="0.2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2.75" x14ac:dyDescent="0.2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2.75" x14ac:dyDescent="0.2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2.75" x14ac:dyDescent="0.2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2.75" x14ac:dyDescent="0.2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2.75" x14ac:dyDescent="0.2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2.75" x14ac:dyDescent="0.2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2.75" x14ac:dyDescent="0.2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2.75" x14ac:dyDescent="0.2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2.75" x14ac:dyDescent="0.2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2.75" x14ac:dyDescent="0.2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2.75" x14ac:dyDescent="0.2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2.75" x14ac:dyDescent="0.2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2.75" x14ac:dyDescent="0.2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2.75" x14ac:dyDescent="0.2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2.75" x14ac:dyDescent="0.2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2.75" x14ac:dyDescent="0.2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2.75" x14ac:dyDescent="0.2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2.75" x14ac:dyDescent="0.2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2.75" x14ac:dyDescent="0.2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2.75" x14ac:dyDescent="0.2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2.75" x14ac:dyDescent="0.2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2.75" x14ac:dyDescent="0.2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2.75" x14ac:dyDescent="0.2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2.75" x14ac:dyDescent="0.2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2.75" x14ac:dyDescent="0.2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2.75" x14ac:dyDescent="0.2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2.75" x14ac:dyDescent="0.2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2.75" x14ac:dyDescent="0.2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2.75" x14ac:dyDescent="0.2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2.75" x14ac:dyDescent="0.2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2.75" x14ac:dyDescent="0.2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2.75" x14ac:dyDescent="0.2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2.75" x14ac:dyDescent="0.2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2.75" x14ac:dyDescent="0.2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2.75" x14ac:dyDescent="0.2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2.75" x14ac:dyDescent="0.2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2.75" x14ac:dyDescent="0.2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2.75" x14ac:dyDescent="0.2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2.75" x14ac:dyDescent="0.2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2.75" x14ac:dyDescent="0.2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2.75" x14ac:dyDescent="0.2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2.75" x14ac:dyDescent="0.2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2.75" x14ac:dyDescent="0.2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2.75" x14ac:dyDescent="0.2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2.75" x14ac:dyDescent="0.2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2.75" x14ac:dyDescent="0.2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2.75" x14ac:dyDescent="0.2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2.75" x14ac:dyDescent="0.2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2.75" x14ac:dyDescent="0.2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2.75" x14ac:dyDescent="0.2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2.75" x14ac:dyDescent="0.2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2.75" x14ac:dyDescent="0.2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2.75" x14ac:dyDescent="0.2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2.75" x14ac:dyDescent="0.2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2.75" x14ac:dyDescent="0.2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2.75" x14ac:dyDescent="0.2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2.75" x14ac:dyDescent="0.2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2.75" x14ac:dyDescent="0.2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2.75" x14ac:dyDescent="0.2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2.75" x14ac:dyDescent="0.2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2.75" x14ac:dyDescent="0.2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2.75" x14ac:dyDescent="0.2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2.75" x14ac:dyDescent="0.2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2.75" x14ac:dyDescent="0.2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2.75" x14ac:dyDescent="0.2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2.75" x14ac:dyDescent="0.2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2.75" x14ac:dyDescent="0.2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2.75" x14ac:dyDescent="0.2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2.75" x14ac:dyDescent="0.2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2.75" x14ac:dyDescent="0.2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2.75" x14ac:dyDescent="0.2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2.75" x14ac:dyDescent="0.2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2.75" x14ac:dyDescent="0.2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2.75" x14ac:dyDescent="0.2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2.75" x14ac:dyDescent="0.2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2.75" x14ac:dyDescent="0.2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2.75" x14ac:dyDescent="0.2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2.75" x14ac:dyDescent="0.2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2.75" x14ac:dyDescent="0.2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2.75" x14ac:dyDescent="0.2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2.75" x14ac:dyDescent="0.2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2.75" x14ac:dyDescent="0.2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2.75" x14ac:dyDescent="0.2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2.75" x14ac:dyDescent="0.2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2.75" x14ac:dyDescent="0.2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2.75" x14ac:dyDescent="0.2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2.75" x14ac:dyDescent="0.2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2.75" x14ac:dyDescent="0.2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2.75" x14ac:dyDescent="0.2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2.75" x14ac:dyDescent="0.2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2.75" x14ac:dyDescent="0.2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2.75" x14ac:dyDescent="0.2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2.75" x14ac:dyDescent="0.2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2.75" x14ac:dyDescent="0.2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2.75" x14ac:dyDescent="0.2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2.75" x14ac:dyDescent="0.2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2.75" x14ac:dyDescent="0.2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2.75" x14ac:dyDescent="0.2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2.75" x14ac:dyDescent="0.2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2.75" x14ac:dyDescent="0.2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2.75" x14ac:dyDescent="0.2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2.75" x14ac:dyDescent="0.2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2.75" x14ac:dyDescent="0.2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2.75" x14ac:dyDescent="0.2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2.75" x14ac:dyDescent="0.2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2.75" x14ac:dyDescent="0.2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2.75" x14ac:dyDescent="0.2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2.75" x14ac:dyDescent="0.2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2.75" x14ac:dyDescent="0.2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2.75" x14ac:dyDescent="0.2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2.75" x14ac:dyDescent="0.2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2.75" x14ac:dyDescent="0.2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2.75" x14ac:dyDescent="0.2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2.75" x14ac:dyDescent="0.2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2.75" x14ac:dyDescent="0.2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2.75" x14ac:dyDescent="0.2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2.75" x14ac:dyDescent="0.2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2.75" x14ac:dyDescent="0.2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2.75" x14ac:dyDescent="0.2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2.75" x14ac:dyDescent="0.2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2.75" x14ac:dyDescent="0.2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2.75" x14ac:dyDescent="0.2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2.75" x14ac:dyDescent="0.2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2.75" x14ac:dyDescent="0.2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2.75" x14ac:dyDescent="0.2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2.75" x14ac:dyDescent="0.2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2.75" x14ac:dyDescent="0.2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2.75" x14ac:dyDescent="0.2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2.75" x14ac:dyDescent="0.2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2.75" x14ac:dyDescent="0.2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2.75" x14ac:dyDescent="0.2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2.75" x14ac:dyDescent="0.2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2.75" x14ac:dyDescent="0.2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2.75" x14ac:dyDescent="0.2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2.75" x14ac:dyDescent="0.2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2.75" x14ac:dyDescent="0.2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2.75" x14ac:dyDescent="0.2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2.75" x14ac:dyDescent="0.2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2.75" x14ac:dyDescent="0.2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2.75" x14ac:dyDescent="0.2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2.75" x14ac:dyDescent="0.2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2.75" x14ac:dyDescent="0.2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2.75" x14ac:dyDescent="0.2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2.75" x14ac:dyDescent="0.2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2.75" x14ac:dyDescent="0.2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2.75" x14ac:dyDescent="0.2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2.75" x14ac:dyDescent="0.2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2.75" x14ac:dyDescent="0.2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2.75" x14ac:dyDescent="0.2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2.75" x14ac:dyDescent="0.2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2.75" x14ac:dyDescent="0.2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2.75" x14ac:dyDescent="0.2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2.75" x14ac:dyDescent="0.2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2.75" x14ac:dyDescent="0.2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2.75" x14ac:dyDescent="0.2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2.75" x14ac:dyDescent="0.2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2.75" x14ac:dyDescent="0.2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2.75" x14ac:dyDescent="0.2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2.75" x14ac:dyDescent="0.2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2.75" x14ac:dyDescent="0.2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2.75" x14ac:dyDescent="0.2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2.75" x14ac:dyDescent="0.2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2.75" x14ac:dyDescent="0.2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2.75" x14ac:dyDescent="0.2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2.75" x14ac:dyDescent="0.2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2.75" x14ac:dyDescent="0.2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2.75" x14ac:dyDescent="0.2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2.75" x14ac:dyDescent="0.2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2.75" x14ac:dyDescent="0.2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2.75" x14ac:dyDescent="0.2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2.75" x14ac:dyDescent="0.2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2.75" x14ac:dyDescent="0.2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2.75" x14ac:dyDescent="0.2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2.75" x14ac:dyDescent="0.2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2.75" x14ac:dyDescent="0.2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2.75" x14ac:dyDescent="0.2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2.75" x14ac:dyDescent="0.2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2.75" x14ac:dyDescent="0.2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2.75" x14ac:dyDescent="0.2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2.75" x14ac:dyDescent="0.2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2.75" x14ac:dyDescent="0.2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2.75" x14ac:dyDescent="0.2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2.75" x14ac:dyDescent="0.2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2.75" x14ac:dyDescent="0.2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2.75" x14ac:dyDescent="0.2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2.75" x14ac:dyDescent="0.2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2.75" x14ac:dyDescent="0.2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2.75" x14ac:dyDescent="0.2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2.75" x14ac:dyDescent="0.2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2.75" x14ac:dyDescent="0.2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2.75" x14ac:dyDescent="0.2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2.75" x14ac:dyDescent="0.2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2.75" x14ac:dyDescent="0.2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2.75" x14ac:dyDescent="0.2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2.75" x14ac:dyDescent="0.2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2.75" x14ac:dyDescent="0.2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2.75" x14ac:dyDescent="0.2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2.75" x14ac:dyDescent="0.2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2.75" x14ac:dyDescent="0.2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2.75" x14ac:dyDescent="0.2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2.75" x14ac:dyDescent="0.2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2.75" x14ac:dyDescent="0.2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2.75" x14ac:dyDescent="0.2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2.75" x14ac:dyDescent="0.2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2.75" x14ac:dyDescent="0.2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2.75" x14ac:dyDescent="0.2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2.75" x14ac:dyDescent="0.2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2.75" x14ac:dyDescent="0.2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2.75" x14ac:dyDescent="0.2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2.75" x14ac:dyDescent="0.2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2.75" x14ac:dyDescent="0.2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2.75" x14ac:dyDescent="0.2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2.75" x14ac:dyDescent="0.2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2.75" x14ac:dyDescent="0.2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2.75" x14ac:dyDescent="0.2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2.75" x14ac:dyDescent="0.2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2.75" x14ac:dyDescent="0.2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2.75" x14ac:dyDescent="0.2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2.75" x14ac:dyDescent="0.2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2.75" x14ac:dyDescent="0.2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2.75" x14ac:dyDescent="0.2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2.75" x14ac:dyDescent="0.2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2.75" x14ac:dyDescent="0.2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2.75" x14ac:dyDescent="0.2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2.75" x14ac:dyDescent="0.2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2.75" x14ac:dyDescent="0.2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2.75" x14ac:dyDescent="0.2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2.75" x14ac:dyDescent="0.2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2.75" x14ac:dyDescent="0.2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2.75" x14ac:dyDescent="0.2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2.75" x14ac:dyDescent="0.2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2.75" x14ac:dyDescent="0.2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2.75" x14ac:dyDescent="0.2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2.75" x14ac:dyDescent="0.2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2.75" x14ac:dyDescent="0.2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2.75" x14ac:dyDescent="0.2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2.75" x14ac:dyDescent="0.2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2.75" x14ac:dyDescent="0.2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2.75" x14ac:dyDescent="0.2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2.75" x14ac:dyDescent="0.2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2.75" x14ac:dyDescent="0.2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2.75" x14ac:dyDescent="0.2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2.75" x14ac:dyDescent="0.2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2.75" x14ac:dyDescent="0.2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2.75" x14ac:dyDescent="0.2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2.75" x14ac:dyDescent="0.2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2.75" x14ac:dyDescent="0.2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2.75" x14ac:dyDescent="0.2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2.75" x14ac:dyDescent="0.2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2.75" x14ac:dyDescent="0.2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2.75" x14ac:dyDescent="0.2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2.75" x14ac:dyDescent="0.2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2.75" x14ac:dyDescent="0.2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2.75" x14ac:dyDescent="0.2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2.75" x14ac:dyDescent="0.2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2.75" x14ac:dyDescent="0.2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2.75" x14ac:dyDescent="0.2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2.75" x14ac:dyDescent="0.2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2.75" x14ac:dyDescent="0.2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2.75" x14ac:dyDescent="0.2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2.75" x14ac:dyDescent="0.2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2.75" x14ac:dyDescent="0.2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2.75" x14ac:dyDescent="0.2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2.75" x14ac:dyDescent="0.2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2.75" x14ac:dyDescent="0.2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2.75" x14ac:dyDescent="0.2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2.75" x14ac:dyDescent="0.2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2.75" x14ac:dyDescent="0.2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2.75" x14ac:dyDescent="0.2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2.75" x14ac:dyDescent="0.2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2.75" x14ac:dyDescent="0.2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2.75" x14ac:dyDescent="0.2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2.75" x14ac:dyDescent="0.2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2.75" x14ac:dyDescent="0.2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2.75" x14ac:dyDescent="0.2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2.75" x14ac:dyDescent="0.2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2.75" x14ac:dyDescent="0.2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2.75" x14ac:dyDescent="0.2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2.75" x14ac:dyDescent="0.2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2.75" x14ac:dyDescent="0.2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2.75" x14ac:dyDescent="0.2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2.75" x14ac:dyDescent="0.2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2.75" x14ac:dyDescent="0.2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2.75" x14ac:dyDescent="0.2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2.75" x14ac:dyDescent="0.2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2.75" x14ac:dyDescent="0.2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2.75" x14ac:dyDescent="0.2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2.75" x14ac:dyDescent="0.2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2.75" x14ac:dyDescent="0.2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2.75" x14ac:dyDescent="0.2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2.75" x14ac:dyDescent="0.2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2.75" x14ac:dyDescent="0.2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2.75" x14ac:dyDescent="0.2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2.75" x14ac:dyDescent="0.2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2.75" x14ac:dyDescent="0.2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2.75" x14ac:dyDescent="0.2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2.75" x14ac:dyDescent="0.2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2.75" x14ac:dyDescent="0.2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2.75" x14ac:dyDescent="0.2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2.75" x14ac:dyDescent="0.2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2.75" x14ac:dyDescent="0.2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2.75" x14ac:dyDescent="0.2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2.75" x14ac:dyDescent="0.2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2.75" x14ac:dyDescent="0.2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2.75" x14ac:dyDescent="0.2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2.75" x14ac:dyDescent="0.2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2.75" x14ac:dyDescent="0.2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2.75" x14ac:dyDescent="0.2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2.75" x14ac:dyDescent="0.2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2.75" x14ac:dyDescent="0.2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2.75" x14ac:dyDescent="0.2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2.75" x14ac:dyDescent="0.2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2.75" x14ac:dyDescent="0.2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2.75" x14ac:dyDescent="0.2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2.75" x14ac:dyDescent="0.2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2.75" x14ac:dyDescent="0.2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2.75" x14ac:dyDescent="0.2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2.75" x14ac:dyDescent="0.2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2.75" x14ac:dyDescent="0.2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2.75" x14ac:dyDescent="0.2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2.75" x14ac:dyDescent="0.2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2.75" x14ac:dyDescent="0.2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2.75" x14ac:dyDescent="0.2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2.75" x14ac:dyDescent="0.2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2.75" x14ac:dyDescent="0.2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2.75" x14ac:dyDescent="0.2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2.75" x14ac:dyDescent="0.2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2.75" x14ac:dyDescent="0.2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2.75" x14ac:dyDescent="0.2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2.75" x14ac:dyDescent="0.2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2.75" x14ac:dyDescent="0.2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2.75" x14ac:dyDescent="0.2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2.75" x14ac:dyDescent="0.2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2.75" x14ac:dyDescent="0.2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2.75" x14ac:dyDescent="0.2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2.75" x14ac:dyDescent="0.2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2.75" x14ac:dyDescent="0.2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2.75" x14ac:dyDescent="0.2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2.75" x14ac:dyDescent="0.2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2.75" x14ac:dyDescent="0.2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2.75" x14ac:dyDescent="0.2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2.75" x14ac:dyDescent="0.2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2.75" x14ac:dyDescent="0.2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2.75" x14ac:dyDescent="0.2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2.75" x14ac:dyDescent="0.2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2.75" x14ac:dyDescent="0.2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2.75" x14ac:dyDescent="0.2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2.75" x14ac:dyDescent="0.2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2.75" x14ac:dyDescent="0.2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2.75" x14ac:dyDescent="0.2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2.75" x14ac:dyDescent="0.2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2.75" x14ac:dyDescent="0.2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2.75" x14ac:dyDescent="0.2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2.75" x14ac:dyDescent="0.2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2.75" x14ac:dyDescent="0.2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2.75" x14ac:dyDescent="0.2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2.75" x14ac:dyDescent="0.2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2.75" x14ac:dyDescent="0.2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2.75" x14ac:dyDescent="0.2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2.75" x14ac:dyDescent="0.2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2.75" x14ac:dyDescent="0.2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2.75" x14ac:dyDescent="0.2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2.75" x14ac:dyDescent="0.2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2.75" x14ac:dyDescent="0.2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2.75" x14ac:dyDescent="0.2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2.75" x14ac:dyDescent="0.2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2.75" x14ac:dyDescent="0.2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2.75" x14ac:dyDescent="0.2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2.75" x14ac:dyDescent="0.2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2.75" x14ac:dyDescent="0.2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2.75" x14ac:dyDescent="0.2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2.75" x14ac:dyDescent="0.2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2.75" x14ac:dyDescent="0.2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2.75" x14ac:dyDescent="0.2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2.75" x14ac:dyDescent="0.2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2.75" x14ac:dyDescent="0.2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2.75" x14ac:dyDescent="0.2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2.75" x14ac:dyDescent="0.2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2.75" x14ac:dyDescent="0.2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2.75" x14ac:dyDescent="0.2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2.75" x14ac:dyDescent="0.2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2.75" x14ac:dyDescent="0.2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2.75" x14ac:dyDescent="0.2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2.75" x14ac:dyDescent="0.2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2.75" x14ac:dyDescent="0.2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2.75" x14ac:dyDescent="0.2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2.75" x14ac:dyDescent="0.2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2.75" x14ac:dyDescent="0.2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2.75" x14ac:dyDescent="0.2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2.75" x14ac:dyDescent="0.2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2.75" x14ac:dyDescent="0.2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2.75" x14ac:dyDescent="0.2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2.75" x14ac:dyDescent="0.2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2.75" x14ac:dyDescent="0.2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2.75" x14ac:dyDescent="0.2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2.75" x14ac:dyDescent="0.2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2.75" x14ac:dyDescent="0.2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2.75" x14ac:dyDescent="0.2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2.75" x14ac:dyDescent="0.2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2.75" x14ac:dyDescent="0.2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2.75" x14ac:dyDescent="0.2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2.75" x14ac:dyDescent="0.2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2.75" x14ac:dyDescent="0.2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2.75" x14ac:dyDescent="0.2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2.75" x14ac:dyDescent="0.2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2.75" x14ac:dyDescent="0.2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2.75" x14ac:dyDescent="0.2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2.75" x14ac:dyDescent="0.2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2.75" x14ac:dyDescent="0.2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2.75" x14ac:dyDescent="0.2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2.75" x14ac:dyDescent="0.2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2.75" x14ac:dyDescent="0.2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2.75" x14ac:dyDescent="0.2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2.75" x14ac:dyDescent="0.2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2.75" x14ac:dyDescent="0.2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2.75" x14ac:dyDescent="0.2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2.75" x14ac:dyDescent="0.2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2.75" x14ac:dyDescent="0.2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2.75" x14ac:dyDescent="0.2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2.75" x14ac:dyDescent="0.2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2.75" x14ac:dyDescent="0.2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2.75" x14ac:dyDescent="0.2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2.75" x14ac:dyDescent="0.2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2.75" x14ac:dyDescent="0.2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2.75" x14ac:dyDescent="0.2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2.75" x14ac:dyDescent="0.2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2.75" x14ac:dyDescent="0.2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2.75" x14ac:dyDescent="0.2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2.75" x14ac:dyDescent="0.2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2.75" x14ac:dyDescent="0.2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2.75" x14ac:dyDescent="0.2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2.75" x14ac:dyDescent="0.2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2.75" x14ac:dyDescent="0.2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2.75" x14ac:dyDescent="0.2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2.75" x14ac:dyDescent="0.2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2.75" x14ac:dyDescent="0.2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2.75" x14ac:dyDescent="0.2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2.75" x14ac:dyDescent="0.2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2.75" x14ac:dyDescent="0.2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2.75" x14ac:dyDescent="0.2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2.75" x14ac:dyDescent="0.2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2.75" x14ac:dyDescent="0.2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2.75" x14ac:dyDescent="0.2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2.75" x14ac:dyDescent="0.2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2.75" x14ac:dyDescent="0.2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2.75" x14ac:dyDescent="0.2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2.75" x14ac:dyDescent="0.2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2.75" x14ac:dyDescent="0.2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2.75" x14ac:dyDescent="0.2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2.75" x14ac:dyDescent="0.2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2.75" x14ac:dyDescent="0.2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2.75" x14ac:dyDescent="0.2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2.75" x14ac:dyDescent="0.2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2.75" x14ac:dyDescent="0.2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2.75" x14ac:dyDescent="0.2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2.75" x14ac:dyDescent="0.2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2.75" x14ac:dyDescent="0.2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2.75" x14ac:dyDescent="0.2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2.75" x14ac:dyDescent="0.2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2.75" x14ac:dyDescent="0.2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2.75" x14ac:dyDescent="0.2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2.75" x14ac:dyDescent="0.2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2.75" x14ac:dyDescent="0.2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2.75" x14ac:dyDescent="0.2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2.75" x14ac:dyDescent="0.2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2.75" x14ac:dyDescent="0.2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2.75" x14ac:dyDescent="0.2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2.75" x14ac:dyDescent="0.2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2.75" x14ac:dyDescent="0.2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2.75" x14ac:dyDescent="0.2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2.75" x14ac:dyDescent="0.2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2.75" x14ac:dyDescent="0.2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2.75" x14ac:dyDescent="0.2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2.75" x14ac:dyDescent="0.2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2.75" x14ac:dyDescent="0.2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2.75" x14ac:dyDescent="0.2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2.75" x14ac:dyDescent="0.2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2.75" x14ac:dyDescent="0.2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2.75" x14ac:dyDescent="0.2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2.75" x14ac:dyDescent="0.2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2.75" x14ac:dyDescent="0.2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2.75" x14ac:dyDescent="0.2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2.75" x14ac:dyDescent="0.2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2.75" x14ac:dyDescent="0.2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2.75" x14ac:dyDescent="0.2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2.75" x14ac:dyDescent="0.2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2.75" x14ac:dyDescent="0.2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2.75" x14ac:dyDescent="0.2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2.75" x14ac:dyDescent="0.2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2.75" x14ac:dyDescent="0.2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2.75" x14ac:dyDescent="0.2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2.75" x14ac:dyDescent="0.2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2.75" x14ac:dyDescent="0.2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2.75" x14ac:dyDescent="0.2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2.75" x14ac:dyDescent="0.2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2.75" x14ac:dyDescent="0.2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2.75" x14ac:dyDescent="0.2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2.75" x14ac:dyDescent="0.2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2.75" x14ac:dyDescent="0.2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2.75" x14ac:dyDescent="0.2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2.75" x14ac:dyDescent="0.2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2.75" x14ac:dyDescent="0.2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2.75" x14ac:dyDescent="0.2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2.75" x14ac:dyDescent="0.2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2.75" x14ac:dyDescent="0.2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2.75" x14ac:dyDescent="0.2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2.75" x14ac:dyDescent="0.2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2.75" x14ac:dyDescent="0.2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2.75" x14ac:dyDescent="0.2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2.75" x14ac:dyDescent="0.2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2.75" x14ac:dyDescent="0.2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2.75" x14ac:dyDescent="0.2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2.75" x14ac:dyDescent="0.2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2.75" x14ac:dyDescent="0.2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2.75" x14ac:dyDescent="0.2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2.75" x14ac:dyDescent="0.2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2.75" x14ac:dyDescent="0.2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2.75" x14ac:dyDescent="0.2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2.75" x14ac:dyDescent="0.2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2.75" x14ac:dyDescent="0.2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2.75" x14ac:dyDescent="0.2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2.75" x14ac:dyDescent="0.2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2.75" x14ac:dyDescent="0.2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2.75" x14ac:dyDescent="0.2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2.75" x14ac:dyDescent="0.2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2.75" x14ac:dyDescent="0.2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2.75" x14ac:dyDescent="0.2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2.75" x14ac:dyDescent="0.2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2.75" x14ac:dyDescent="0.2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2.75" x14ac:dyDescent="0.2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2.75" x14ac:dyDescent="0.2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2.75" x14ac:dyDescent="0.2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2.75" x14ac:dyDescent="0.2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2.75" x14ac:dyDescent="0.2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2.75" x14ac:dyDescent="0.2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2.75" x14ac:dyDescent="0.2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2.75" x14ac:dyDescent="0.2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2.75" x14ac:dyDescent="0.2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2.75" x14ac:dyDescent="0.2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2.75" x14ac:dyDescent="0.2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2.75" x14ac:dyDescent="0.2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2.75" x14ac:dyDescent="0.2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2.75" x14ac:dyDescent="0.2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2.75" x14ac:dyDescent="0.2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2.75" x14ac:dyDescent="0.2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2.75" x14ac:dyDescent="0.2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2.75" x14ac:dyDescent="0.2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2.75" x14ac:dyDescent="0.2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2.75" x14ac:dyDescent="0.2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2.75" x14ac:dyDescent="0.2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2.75" x14ac:dyDescent="0.2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2.75" x14ac:dyDescent="0.2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2.75" x14ac:dyDescent="0.2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2.75" x14ac:dyDescent="0.2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2.75" x14ac:dyDescent="0.2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2.75" x14ac:dyDescent="0.2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2.75" x14ac:dyDescent="0.2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2.75" x14ac:dyDescent="0.2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2.75" x14ac:dyDescent="0.2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2.75" x14ac:dyDescent="0.2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2.75" x14ac:dyDescent="0.2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2.75" x14ac:dyDescent="0.2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2.75" x14ac:dyDescent="0.2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2.75" x14ac:dyDescent="0.2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2.75" x14ac:dyDescent="0.2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2.75" x14ac:dyDescent="0.2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2.75" x14ac:dyDescent="0.2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2.75" x14ac:dyDescent="0.2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2.75" x14ac:dyDescent="0.2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2.75" x14ac:dyDescent="0.2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2.75" x14ac:dyDescent="0.2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2.75" x14ac:dyDescent="0.2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2.75" x14ac:dyDescent="0.2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2.75" x14ac:dyDescent="0.2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2.75" x14ac:dyDescent="0.2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2.75" x14ac:dyDescent="0.2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2.75" x14ac:dyDescent="0.2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2.75" x14ac:dyDescent="0.2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2.75" x14ac:dyDescent="0.2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2.75" x14ac:dyDescent="0.2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2.75" x14ac:dyDescent="0.2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2.75" x14ac:dyDescent="0.2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2.75" x14ac:dyDescent="0.2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2.75" x14ac:dyDescent="0.2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2.75" x14ac:dyDescent="0.2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2.75" x14ac:dyDescent="0.2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2.75" x14ac:dyDescent="0.2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2.75" x14ac:dyDescent="0.2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2.75" x14ac:dyDescent="0.2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2.75" x14ac:dyDescent="0.2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2.75" x14ac:dyDescent="0.2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2.75" x14ac:dyDescent="0.2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2.75" x14ac:dyDescent="0.2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2.75" x14ac:dyDescent="0.2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2.75" x14ac:dyDescent="0.2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2.75" x14ac:dyDescent="0.2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2.75" x14ac:dyDescent="0.2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2.75" x14ac:dyDescent="0.2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2.75" x14ac:dyDescent="0.2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2.75" x14ac:dyDescent="0.2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2.75" x14ac:dyDescent="0.2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2.75" x14ac:dyDescent="0.2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2.75" x14ac:dyDescent="0.2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2.75" x14ac:dyDescent="0.2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2.75" x14ac:dyDescent="0.2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2.75" x14ac:dyDescent="0.2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2.75" x14ac:dyDescent="0.2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2.75" x14ac:dyDescent="0.2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2.75" x14ac:dyDescent="0.2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2.75" x14ac:dyDescent="0.2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2.75" x14ac:dyDescent="0.2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2.75" x14ac:dyDescent="0.2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2.75" x14ac:dyDescent="0.2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2.75" x14ac:dyDescent="0.2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2.75" x14ac:dyDescent="0.2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2.75" x14ac:dyDescent="0.2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2.75" x14ac:dyDescent="0.2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2.75" x14ac:dyDescent="0.2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2.75" x14ac:dyDescent="0.2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2.75" x14ac:dyDescent="0.2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2.75" x14ac:dyDescent="0.2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2.75" x14ac:dyDescent="0.2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2.75" x14ac:dyDescent="0.2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2.75" x14ac:dyDescent="0.2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2.75" x14ac:dyDescent="0.2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2.75" x14ac:dyDescent="0.2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2.75" x14ac:dyDescent="0.2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2.75" x14ac:dyDescent="0.2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2.75" x14ac:dyDescent="0.2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2.75" x14ac:dyDescent="0.2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2.75" x14ac:dyDescent="0.2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phoneticPr fontId="1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workbookViewId="0">
      <selection activeCell="E26" sqref="E26"/>
    </sheetView>
  </sheetViews>
  <sheetFormatPr baseColWidth="10" defaultColWidth="14.42578125" defaultRowHeight="15.75" customHeight="1" x14ac:dyDescent="0.2"/>
  <cols>
    <col min="3" max="3" width="16.7109375" customWidth="1"/>
    <col min="4" max="4" width="19.5703125" customWidth="1"/>
    <col min="5" max="6" width="15.5703125" customWidth="1"/>
    <col min="7" max="7" width="15.28515625" customWidth="1"/>
    <col min="8" max="8" width="16.28515625" customWidth="1"/>
  </cols>
  <sheetData>
    <row r="1" spans="1:26" ht="15.75" customHeight="1" x14ac:dyDescent="0.2">
      <c r="A1" s="30"/>
      <c r="B1" s="30"/>
      <c r="C1" s="30"/>
      <c r="D1" s="30"/>
      <c r="E1" s="42"/>
      <c r="F1" s="96" t="s">
        <v>102</v>
      </c>
      <c r="G1" s="97"/>
      <c r="H1" s="95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5.75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5.75" customHeight="1" x14ac:dyDescent="0.2">
      <c r="A3" s="30"/>
      <c r="B3" s="35"/>
      <c r="C3" s="43" t="s">
        <v>103</v>
      </c>
      <c r="D3" s="35"/>
      <c r="E3" s="30"/>
      <c r="F3" s="35"/>
      <c r="G3" s="43" t="s">
        <v>103</v>
      </c>
      <c r="H3" s="35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5.75" customHeight="1" x14ac:dyDescent="0.2">
      <c r="A4" s="30"/>
      <c r="B4" s="44" t="s">
        <v>104</v>
      </c>
      <c r="C4" s="44" t="s">
        <v>105</v>
      </c>
      <c r="D4" s="44" t="s">
        <v>106</v>
      </c>
      <c r="E4" s="30"/>
      <c r="F4" s="44" t="s">
        <v>104</v>
      </c>
      <c r="G4" s="44" t="s">
        <v>105</v>
      </c>
      <c r="H4" s="44" t="s">
        <v>106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.75" customHeight="1" x14ac:dyDescent="0.2">
      <c r="A5" s="30"/>
      <c r="B5" s="44" t="s">
        <v>107</v>
      </c>
      <c r="C5" s="44">
        <v>11.6</v>
      </c>
      <c r="D5" s="44">
        <v>7.9</v>
      </c>
      <c r="E5" s="30"/>
      <c r="F5" s="44" t="s">
        <v>107</v>
      </c>
      <c r="G5" s="44">
        <f>C5-C10</f>
        <v>-92.2</v>
      </c>
      <c r="H5" s="44">
        <f>D5-D10</f>
        <v>-65.8</v>
      </c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.75" customHeight="1" x14ac:dyDescent="0.2">
      <c r="A6" s="30"/>
      <c r="B6" s="44" t="s">
        <v>108</v>
      </c>
      <c r="C6" s="44">
        <v>18.8</v>
      </c>
      <c r="D6" s="44">
        <v>12.9</v>
      </c>
      <c r="E6" s="30"/>
      <c r="F6" s="44" t="s">
        <v>108</v>
      </c>
      <c r="G6" s="44">
        <f>C6-C10</f>
        <v>-85</v>
      </c>
      <c r="H6" s="44">
        <f>D6-D10</f>
        <v>-60.800000000000004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5.75" customHeight="1" x14ac:dyDescent="0.2">
      <c r="A7" s="30"/>
      <c r="B7" s="44" t="s">
        <v>109</v>
      </c>
      <c r="C7" s="44">
        <v>29.2</v>
      </c>
      <c r="D7" s="44">
        <v>20</v>
      </c>
      <c r="E7" s="30"/>
      <c r="F7" s="44" t="s">
        <v>109</v>
      </c>
      <c r="G7" s="44">
        <f>C7-C10</f>
        <v>-74.599999999999994</v>
      </c>
      <c r="H7" s="44">
        <f>D7-D10</f>
        <v>-53.7</v>
      </c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5.75" customHeight="1" x14ac:dyDescent="0.2">
      <c r="A8" s="30"/>
      <c r="B8" s="44" t="s">
        <v>110</v>
      </c>
      <c r="C8" s="44">
        <v>44.8</v>
      </c>
      <c r="D8" s="44">
        <v>30.7</v>
      </c>
      <c r="E8" s="30"/>
      <c r="F8" s="44" t="s">
        <v>110</v>
      </c>
      <c r="G8" s="44">
        <f>C8-C10</f>
        <v>-59</v>
      </c>
      <c r="H8" s="44">
        <f>D8-D10</f>
        <v>-43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5.75" customHeight="1" x14ac:dyDescent="0.2">
      <c r="A9" s="30"/>
      <c r="B9" s="44" t="s">
        <v>111</v>
      </c>
      <c r="C9" s="44">
        <v>79.2</v>
      </c>
      <c r="D9" s="44">
        <v>63</v>
      </c>
      <c r="E9" s="30"/>
      <c r="F9" s="44" t="s">
        <v>111</v>
      </c>
      <c r="G9" s="44">
        <f>C9-C10</f>
        <v>-24.599999999999994</v>
      </c>
      <c r="H9" s="44">
        <f>D9-D10</f>
        <v>-10.700000000000003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5.75" customHeight="1" x14ac:dyDescent="0.2">
      <c r="A10" s="30"/>
      <c r="B10" s="44" t="s">
        <v>112</v>
      </c>
      <c r="C10" s="44">
        <v>103.8</v>
      </c>
      <c r="D10" s="44">
        <v>73.7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5.7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5.75" customHeight="1" x14ac:dyDescent="0.2">
      <c r="A12" s="30"/>
      <c r="B12" s="96" t="s">
        <v>113</v>
      </c>
      <c r="C12" s="97"/>
      <c r="D12" s="97"/>
      <c r="E12" s="97"/>
      <c r="F12" s="95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5.75" customHeight="1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5.75" customHeight="1" x14ac:dyDescent="0.2">
      <c r="A14" s="30"/>
      <c r="B14" s="35"/>
      <c r="C14" s="94" t="s">
        <v>114</v>
      </c>
      <c r="D14" s="95"/>
      <c r="E14" s="44" t="s">
        <v>103</v>
      </c>
      <c r="F14" s="35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5.75" customHeight="1" x14ac:dyDescent="0.2">
      <c r="A15" s="30"/>
      <c r="B15" s="44" t="s">
        <v>104</v>
      </c>
      <c r="C15" s="44" t="s">
        <v>105</v>
      </c>
      <c r="D15" s="44" t="s">
        <v>106</v>
      </c>
      <c r="E15" s="44" t="s">
        <v>105</v>
      </c>
      <c r="F15" s="44" t="s">
        <v>106</v>
      </c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5.75" customHeight="1" x14ac:dyDescent="0.2">
      <c r="A16" s="30"/>
      <c r="B16" s="44" t="s">
        <v>107</v>
      </c>
      <c r="C16" s="45">
        <v>0.1</v>
      </c>
      <c r="D16" s="45">
        <v>0.1</v>
      </c>
      <c r="E16" s="35">
        <f t="shared" ref="E16:F20" si="0">C16*G5</f>
        <v>-9.2200000000000006</v>
      </c>
      <c r="F16" s="35">
        <f t="shared" si="0"/>
        <v>-6.58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5.75" customHeight="1" x14ac:dyDescent="0.2">
      <c r="A17" s="30"/>
      <c r="B17" s="44" t="s">
        <v>108</v>
      </c>
      <c r="C17" s="46">
        <v>0.2</v>
      </c>
      <c r="D17" s="46">
        <v>0.2</v>
      </c>
      <c r="E17" s="35">
        <f t="shared" si="0"/>
        <v>-17</v>
      </c>
      <c r="F17" s="35">
        <f t="shared" si="0"/>
        <v>-12.160000000000002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5.75" customHeight="1" x14ac:dyDescent="0.2">
      <c r="A18" s="30"/>
      <c r="B18" s="44" t="s">
        <v>109</v>
      </c>
      <c r="C18" s="47">
        <v>0.3</v>
      </c>
      <c r="D18" s="47">
        <v>0.3</v>
      </c>
      <c r="E18" s="35">
        <f t="shared" si="0"/>
        <v>-22.38</v>
      </c>
      <c r="F18" s="35">
        <f t="shared" si="0"/>
        <v>-16.11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5.75" customHeight="1" x14ac:dyDescent="0.2">
      <c r="A19" s="30"/>
      <c r="B19" s="44" t="s">
        <v>110</v>
      </c>
      <c r="C19" s="48">
        <v>0.3</v>
      </c>
      <c r="D19" s="48">
        <v>0.3</v>
      </c>
      <c r="E19" s="35">
        <f t="shared" si="0"/>
        <v>-17.7</v>
      </c>
      <c r="F19" s="35">
        <f t="shared" si="0"/>
        <v>-12.9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5.75" customHeight="1" x14ac:dyDescent="0.2">
      <c r="A20" s="30"/>
      <c r="B20" s="44" t="s">
        <v>111</v>
      </c>
      <c r="C20" s="49">
        <v>0.1</v>
      </c>
      <c r="D20" s="49">
        <v>0.1</v>
      </c>
      <c r="E20" s="35">
        <f t="shared" si="0"/>
        <v>-2.4599999999999995</v>
      </c>
      <c r="F20" s="35">
        <f t="shared" si="0"/>
        <v>-1.0700000000000003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5.75" customHeight="1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5.75" customHeight="1" x14ac:dyDescent="0.2">
      <c r="A22" s="30"/>
      <c r="B22" s="30"/>
      <c r="C22" s="30"/>
      <c r="D22" s="43" t="s">
        <v>115</v>
      </c>
      <c r="E22" s="35">
        <f>SUM(E16:E20)</f>
        <v>-68.759999999999991</v>
      </c>
      <c r="F22" s="35">
        <f>SUM(F16:F20)</f>
        <v>-48.82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5.75" customHeight="1" x14ac:dyDescent="0.2">
      <c r="A23" s="30"/>
      <c r="B23" s="30"/>
      <c r="C23" s="30"/>
      <c r="D23" s="32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2.75" x14ac:dyDescent="0.2">
      <c r="A24" s="30"/>
      <c r="B24" s="30"/>
      <c r="C24" s="30"/>
      <c r="D24" s="43" t="s">
        <v>116</v>
      </c>
      <c r="E24" s="50">
        <v>250</v>
      </c>
      <c r="F24" s="50">
        <v>100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2.75" x14ac:dyDescent="0.2">
      <c r="A25" s="30"/>
      <c r="B25" s="30"/>
      <c r="C25" s="30"/>
      <c r="D25" s="32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2.75" x14ac:dyDescent="0.2">
      <c r="A26" s="30"/>
      <c r="B26" s="30"/>
      <c r="C26" s="30"/>
      <c r="D26" s="43" t="s">
        <v>117</v>
      </c>
      <c r="E26" s="51">
        <f>E24*E22/1000</f>
        <v>-17.189999999999998</v>
      </c>
      <c r="F26" s="35">
        <f>F24*F22/1000</f>
        <v>-4.8819999999999997</v>
      </c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2.7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2.7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2.7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2.7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2.7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2.7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2.7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2.7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2.7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2.7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2.7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2.7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2.7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2.7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2.7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2.7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2.7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2.7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2.7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2.7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2.7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2.7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2.7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2.7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2.75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2.75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2.75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2.75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2.75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2.75" x14ac:dyDescent="0.2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2.75" x14ac:dyDescent="0.2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2.75" x14ac:dyDescent="0.2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2.75" x14ac:dyDescent="0.2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2.75" x14ac:dyDescent="0.2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2.75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2.75" x14ac:dyDescent="0.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2.75" x14ac:dyDescent="0.2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2.75" x14ac:dyDescent="0.2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2.75" x14ac:dyDescent="0.2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2.75" x14ac:dyDescent="0.2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2.75" x14ac:dyDescent="0.2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2.75" x14ac:dyDescent="0.2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2.75" x14ac:dyDescent="0.2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2.75" x14ac:dyDescent="0.2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2.75" x14ac:dyDescent="0.2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2.75" x14ac:dyDescent="0.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2.75" x14ac:dyDescent="0.2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2.75" x14ac:dyDescent="0.2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2.75" x14ac:dyDescent="0.2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2.75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2.75" x14ac:dyDescent="0.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2.75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2.75" x14ac:dyDescent="0.2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2.75" x14ac:dyDescent="0.2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2.75" x14ac:dyDescent="0.2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2.75" x14ac:dyDescent="0.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2.75" x14ac:dyDescent="0.2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2.75" x14ac:dyDescent="0.2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2.75" x14ac:dyDescent="0.2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2.75" x14ac:dyDescent="0.2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2.75" x14ac:dyDescent="0.2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2.75" x14ac:dyDescent="0.2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2.75" x14ac:dyDescent="0.2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2.75" x14ac:dyDescent="0.2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2.75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2.75" x14ac:dyDescent="0.2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2.75" x14ac:dyDescent="0.2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2.75" x14ac:dyDescent="0.2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2.75" x14ac:dyDescent="0.2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2.75" x14ac:dyDescent="0.2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2.75" x14ac:dyDescent="0.2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2.75" x14ac:dyDescent="0.2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2.75" x14ac:dyDescent="0.2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2.75" x14ac:dyDescent="0.2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2.75" x14ac:dyDescent="0.2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2.75" x14ac:dyDescent="0.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2.75" x14ac:dyDescent="0.2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2.75" x14ac:dyDescent="0.2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2.75" x14ac:dyDescent="0.2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2.75" x14ac:dyDescent="0.2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2.75" x14ac:dyDescent="0.2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2.75" x14ac:dyDescent="0.2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2.75" x14ac:dyDescent="0.2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2.75" x14ac:dyDescent="0.2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2.75" x14ac:dyDescent="0.2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2.75" x14ac:dyDescent="0.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2.75" x14ac:dyDescent="0.2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2.75" x14ac:dyDescent="0.2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2.75" x14ac:dyDescent="0.2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2.75" x14ac:dyDescent="0.2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2.75" x14ac:dyDescent="0.2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2.75" x14ac:dyDescent="0.2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2.75" x14ac:dyDescent="0.2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2.75" x14ac:dyDescent="0.2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2.75" x14ac:dyDescent="0.2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2.75" x14ac:dyDescent="0.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2.75" x14ac:dyDescent="0.2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2.75" x14ac:dyDescent="0.2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2.75" x14ac:dyDescent="0.2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2.75" x14ac:dyDescent="0.2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2.75" x14ac:dyDescent="0.2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2.75" x14ac:dyDescent="0.2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2.75" x14ac:dyDescent="0.2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2.75" x14ac:dyDescent="0.2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2.75" x14ac:dyDescent="0.2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2.75" x14ac:dyDescent="0.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2.75" x14ac:dyDescent="0.2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2.75" x14ac:dyDescent="0.2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2.75" x14ac:dyDescent="0.2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2.75" x14ac:dyDescent="0.2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2.75" x14ac:dyDescent="0.2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2.75" x14ac:dyDescent="0.2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2.75" x14ac:dyDescent="0.2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2.75" x14ac:dyDescent="0.2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2.75" x14ac:dyDescent="0.2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2.75" x14ac:dyDescent="0.2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2.75" x14ac:dyDescent="0.2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2.75" x14ac:dyDescent="0.2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2.75" x14ac:dyDescent="0.2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2.75" x14ac:dyDescent="0.2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2.75" x14ac:dyDescent="0.2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2.75" x14ac:dyDescent="0.2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2.75" x14ac:dyDescent="0.2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2.75" x14ac:dyDescent="0.2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2.75" x14ac:dyDescent="0.2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2.75" x14ac:dyDescent="0.2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2.75" x14ac:dyDescent="0.2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2.75" x14ac:dyDescent="0.2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2.75" x14ac:dyDescent="0.2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2.75" x14ac:dyDescent="0.2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2.75" x14ac:dyDescent="0.2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2.75" x14ac:dyDescent="0.2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2.75" x14ac:dyDescent="0.2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2.75" x14ac:dyDescent="0.2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2.75" x14ac:dyDescent="0.2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2.75" x14ac:dyDescent="0.2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2.75" x14ac:dyDescent="0.2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2.75" x14ac:dyDescent="0.2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2.75" x14ac:dyDescent="0.2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2.75" x14ac:dyDescent="0.2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2.75" x14ac:dyDescent="0.2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2.75" x14ac:dyDescent="0.2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2.75" x14ac:dyDescent="0.2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2.75" x14ac:dyDescent="0.2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2.75" x14ac:dyDescent="0.2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2.75" x14ac:dyDescent="0.2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2.75" x14ac:dyDescent="0.2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2.75" x14ac:dyDescent="0.2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2.75" x14ac:dyDescent="0.2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2.75" x14ac:dyDescent="0.2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2.75" x14ac:dyDescent="0.2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2.75" x14ac:dyDescent="0.2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2.75" x14ac:dyDescent="0.2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2.75" x14ac:dyDescent="0.2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2.75" x14ac:dyDescent="0.2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2.75" x14ac:dyDescent="0.2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2.75" x14ac:dyDescent="0.2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2.75" x14ac:dyDescent="0.2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2.75" x14ac:dyDescent="0.2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2.75" x14ac:dyDescent="0.2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2.75" x14ac:dyDescent="0.2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2.75" x14ac:dyDescent="0.2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2.75" x14ac:dyDescent="0.2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2.75" x14ac:dyDescent="0.2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2.75" x14ac:dyDescent="0.2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2.75" x14ac:dyDescent="0.2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2.75" x14ac:dyDescent="0.2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2.75" x14ac:dyDescent="0.2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2.75" x14ac:dyDescent="0.2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2.75" x14ac:dyDescent="0.2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2.75" x14ac:dyDescent="0.2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2.75" x14ac:dyDescent="0.2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2.75" x14ac:dyDescent="0.2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2.75" x14ac:dyDescent="0.2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2.75" x14ac:dyDescent="0.2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2.75" x14ac:dyDescent="0.2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2.75" x14ac:dyDescent="0.2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2.75" x14ac:dyDescent="0.2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2.75" x14ac:dyDescent="0.2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2.75" x14ac:dyDescent="0.2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2.75" x14ac:dyDescent="0.2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2.75" x14ac:dyDescent="0.2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2.75" x14ac:dyDescent="0.2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2.75" x14ac:dyDescent="0.2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2.75" x14ac:dyDescent="0.2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2.75" x14ac:dyDescent="0.2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2.75" x14ac:dyDescent="0.2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2.75" x14ac:dyDescent="0.2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2.75" x14ac:dyDescent="0.2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2.75" x14ac:dyDescent="0.2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2.75" x14ac:dyDescent="0.2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2.75" x14ac:dyDescent="0.2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2.75" x14ac:dyDescent="0.2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2.75" x14ac:dyDescent="0.2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2.75" x14ac:dyDescent="0.2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2.75" x14ac:dyDescent="0.2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2.75" x14ac:dyDescent="0.2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2.75" x14ac:dyDescent="0.2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2.75" x14ac:dyDescent="0.2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2.75" x14ac:dyDescent="0.2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2.75" x14ac:dyDescent="0.2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2.75" x14ac:dyDescent="0.2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2.75" x14ac:dyDescent="0.2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2.75" x14ac:dyDescent="0.2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2.75" x14ac:dyDescent="0.2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2.75" x14ac:dyDescent="0.2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2.75" x14ac:dyDescent="0.2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2.75" x14ac:dyDescent="0.2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2.75" x14ac:dyDescent="0.2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2.75" x14ac:dyDescent="0.2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2.75" x14ac:dyDescent="0.2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2.75" x14ac:dyDescent="0.2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2.75" x14ac:dyDescent="0.2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2.75" x14ac:dyDescent="0.2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2.75" x14ac:dyDescent="0.2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2.75" x14ac:dyDescent="0.2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2.75" x14ac:dyDescent="0.2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2.75" x14ac:dyDescent="0.2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2.75" x14ac:dyDescent="0.2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2.75" x14ac:dyDescent="0.2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2.75" x14ac:dyDescent="0.2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2.75" x14ac:dyDescent="0.2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2.75" x14ac:dyDescent="0.2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2.75" x14ac:dyDescent="0.2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2.75" x14ac:dyDescent="0.2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2.75" x14ac:dyDescent="0.2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2.75" x14ac:dyDescent="0.2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2.75" x14ac:dyDescent="0.2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2.75" x14ac:dyDescent="0.2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2.75" x14ac:dyDescent="0.2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2.75" x14ac:dyDescent="0.2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2.75" x14ac:dyDescent="0.2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2.75" x14ac:dyDescent="0.2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2.75" x14ac:dyDescent="0.2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2.75" x14ac:dyDescent="0.2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2.75" x14ac:dyDescent="0.2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2.75" x14ac:dyDescent="0.2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2.75" x14ac:dyDescent="0.2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2.75" x14ac:dyDescent="0.2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2.75" x14ac:dyDescent="0.2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2.75" x14ac:dyDescent="0.2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2.75" x14ac:dyDescent="0.2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2.75" x14ac:dyDescent="0.2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2.75" x14ac:dyDescent="0.2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2.75" x14ac:dyDescent="0.2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2.75" x14ac:dyDescent="0.2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2.75" x14ac:dyDescent="0.2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2.75" x14ac:dyDescent="0.2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2.75" x14ac:dyDescent="0.2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2.75" x14ac:dyDescent="0.2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2.75" x14ac:dyDescent="0.2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2.75" x14ac:dyDescent="0.2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2.75" x14ac:dyDescent="0.2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2.75" x14ac:dyDescent="0.2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2.75" x14ac:dyDescent="0.2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2.75" x14ac:dyDescent="0.2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2.75" x14ac:dyDescent="0.2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2.75" x14ac:dyDescent="0.2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2.75" x14ac:dyDescent="0.2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2.75" x14ac:dyDescent="0.2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2.75" x14ac:dyDescent="0.2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2.75" x14ac:dyDescent="0.2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2.75" x14ac:dyDescent="0.2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2.75" x14ac:dyDescent="0.2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2.75" x14ac:dyDescent="0.2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2.75" x14ac:dyDescent="0.2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2.75" x14ac:dyDescent="0.2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2.75" x14ac:dyDescent="0.2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2.75" x14ac:dyDescent="0.2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2.75" x14ac:dyDescent="0.2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2.75" x14ac:dyDescent="0.2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2.75" x14ac:dyDescent="0.2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2.75" x14ac:dyDescent="0.2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2.75" x14ac:dyDescent="0.2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2.75" x14ac:dyDescent="0.2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2.75" x14ac:dyDescent="0.2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2.75" x14ac:dyDescent="0.2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2.75" x14ac:dyDescent="0.2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2.75" x14ac:dyDescent="0.2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2.75" x14ac:dyDescent="0.2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2.75" x14ac:dyDescent="0.2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2.75" x14ac:dyDescent="0.2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2.75" x14ac:dyDescent="0.2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2.75" x14ac:dyDescent="0.2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2.75" x14ac:dyDescent="0.2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2.75" x14ac:dyDescent="0.2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2.75" x14ac:dyDescent="0.2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2.75" x14ac:dyDescent="0.2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2.75" x14ac:dyDescent="0.2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2.75" x14ac:dyDescent="0.2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2.75" x14ac:dyDescent="0.2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2.75" x14ac:dyDescent="0.2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2.75" x14ac:dyDescent="0.2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2.75" x14ac:dyDescent="0.2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2.75" x14ac:dyDescent="0.2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2.75" x14ac:dyDescent="0.2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2.75" x14ac:dyDescent="0.2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2.75" x14ac:dyDescent="0.2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2.75" x14ac:dyDescent="0.2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2.75" x14ac:dyDescent="0.2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2.75" x14ac:dyDescent="0.2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2.75" x14ac:dyDescent="0.2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2.75" x14ac:dyDescent="0.2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2.75" x14ac:dyDescent="0.2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2.75" x14ac:dyDescent="0.2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2.75" x14ac:dyDescent="0.2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2.75" x14ac:dyDescent="0.2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2.75" x14ac:dyDescent="0.2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2.75" x14ac:dyDescent="0.2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2.75" x14ac:dyDescent="0.2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2.75" x14ac:dyDescent="0.2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2.75" x14ac:dyDescent="0.2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2.75" x14ac:dyDescent="0.2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2.75" x14ac:dyDescent="0.2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2.75" x14ac:dyDescent="0.2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2.75" x14ac:dyDescent="0.2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2.75" x14ac:dyDescent="0.2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2.75" x14ac:dyDescent="0.2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2.75" x14ac:dyDescent="0.2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2.75" x14ac:dyDescent="0.2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2.75" x14ac:dyDescent="0.2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2.75" x14ac:dyDescent="0.2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2.75" x14ac:dyDescent="0.2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2.75" x14ac:dyDescent="0.2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2.75" x14ac:dyDescent="0.2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2.75" x14ac:dyDescent="0.2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2.75" x14ac:dyDescent="0.2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2.75" x14ac:dyDescent="0.2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2.75" x14ac:dyDescent="0.2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2.75" x14ac:dyDescent="0.2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2.75" x14ac:dyDescent="0.2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2.75" x14ac:dyDescent="0.2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2.75" x14ac:dyDescent="0.2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2.75" x14ac:dyDescent="0.2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2.75" x14ac:dyDescent="0.2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2.75" x14ac:dyDescent="0.2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2.75" x14ac:dyDescent="0.2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2.75" x14ac:dyDescent="0.2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2.75" x14ac:dyDescent="0.2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2.75" x14ac:dyDescent="0.2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2.75" x14ac:dyDescent="0.2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2.75" x14ac:dyDescent="0.2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2.75" x14ac:dyDescent="0.2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2.75" x14ac:dyDescent="0.2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2.75" x14ac:dyDescent="0.2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2.75" x14ac:dyDescent="0.2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2.75" x14ac:dyDescent="0.2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2.75" x14ac:dyDescent="0.2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2.75" x14ac:dyDescent="0.2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2.75" x14ac:dyDescent="0.2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2.75" x14ac:dyDescent="0.2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2.75" x14ac:dyDescent="0.2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2.75" x14ac:dyDescent="0.2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2.75" x14ac:dyDescent="0.2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2.75" x14ac:dyDescent="0.2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2.75" x14ac:dyDescent="0.2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2.75" x14ac:dyDescent="0.2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2.75" x14ac:dyDescent="0.2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2.75" x14ac:dyDescent="0.2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2.75" x14ac:dyDescent="0.2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2.75" x14ac:dyDescent="0.2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2.75" x14ac:dyDescent="0.2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2.75" x14ac:dyDescent="0.2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2.75" x14ac:dyDescent="0.2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2.75" x14ac:dyDescent="0.2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2.75" x14ac:dyDescent="0.2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2.75" x14ac:dyDescent="0.2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2.75" x14ac:dyDescent="0.2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2.75" x14ac:dyDescent="0.2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2.75" x14ac:dyDescent="0.2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2.75" x14ac:dyDescent="0.2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2.75" x14ac:dyDescent="0.2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2.75" x14ac:dyDescent="0.2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2.75" x14ac:dyDescent="0.2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2.75" x14ac:dyDescent="0.2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2.75" x14ac:dyDescent="0.2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2.75" x14ac:dyDescent="0.2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2.75" x14ac:dyDescent="0.2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2.75" x14ac:dyDescent="0.2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2.75" x14ac:dyDescent="0.2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2.75" x14ac:dyDescent="0.2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2.75" x14ac:dyDescent="0.2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2.75" x14ac:dyDescent="0.2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2.75" x14ac:dyDescent="0.2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2.75" x14ac:dyDescent="0.2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2.75" x14ac:dyDescent="0.2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2.75" x14ac:dyDescent="0.2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2.75" x14ac:dyDescent="0.2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2.75" x14ac:dyDescent="0.2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2.75" x14ac:dyDescent="0.2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2.75" x14ac:dyDescent="0.2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2.75" x14ac:dyDescent="0.2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2.75" x14ac:dyDescent="0.2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2.75" x14ac:dyDescent="0.2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2.75" x14ac:dyDescent="0.2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2.75" x14ac:dyDescent="0.2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2.75" x14ac:dyDescent="0.2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2.75" x14ac:dyDescent="0.2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2.75" x14ac:dyDescent="0.2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2.75" x14ac:dyDescent="0.2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2.75" x14ac:dyDescent="0.2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2.75" x14ac:dyDescent="0.2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2.75" x14ac:dyDescent="0.2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2.75" x14ac:dyDescent="0.2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2.75" x14ac:dyDescent="0.2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2.75" x14ac:dyDescent="0.2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2.75" x14ac:dyDescent="0.2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2.75" x14ac:dyDescent="0.2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2.75" x14ac:dyDescent="0.2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2.75" x14ac:dyDescent="0.2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2.75" x14ac:dyDescent="0.2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2.75" x14ac:dyDescent="0.2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2.75" x14ac:dyDescent="0.2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2.75" x14ac:dyDescent="0.2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2.75" x14ac:dyDescent="0.2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2.75" x14ac:dyDescent="0.2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2.75" x14ac:dyDescent="0.2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2.75" x14ac:dyDescent="0.2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2.75" x14ac:dyDescent="0.2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2.75" x14ac:dyDescent="0.2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2.75" x14ac:dyDescent="0.2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2.75" x14ac:dyDescent="0.2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2.75" x14ac:dyDescent="0.2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2.75" x14ac:dyDescent="0.2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2.75" x14ac:dyDescent="0.2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2.75" x14ac:dyDescent="0.2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2.75" x14ac:dyDescent="0.2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2.75" x14ac:dyDescent="0.2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2.75" x14ac:dyDescent="0.2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2.75" x14ac:dyDescent="0.2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2.75" x14ac:dyDescent="0.2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2.75" x14ac:dyDescent="0.2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2.75" x14ac:dyDescent="0.2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2.75" x14ac:dyDescent="0.2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2.75" x14ac:dyDescent="0.2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2.75" x14ac:dyDescent="0.2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2.75" x14ac:dyDescent="0.2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2.75" x14ac:dyDescent="0.2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2.75" x14ac:dyDescent="0.2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2.75" x14ac:dyDescent="0.2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2.75" x14ac:dyDescent="0.2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2.75" x14ac:dyDescent="0.2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2.75" x14ac:dyDescent="0.2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2.75" x14ac:dyDescent="0.2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2.75" x14ac:dyDescent="0.2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2.75" x14ac:dyDescent="0.2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2.75" x14ac:dyDescent="0.2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2.75" x14ac:dyDescent="0.2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2.75" x14ac:dyDescent="0.2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2.75" x14ac:dyDescent="0.2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2.75" x14ac:dyDescent="0.2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2.75" x14ac:dyDescent="0.2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2.75" x14ac:dyDescent="0.2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2.75" x14ac:dyDescent="0.2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2.75" x14ac:dyDescent="0.2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2.75" x14ac:dyDescent="0.2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2.75" x14ac:dyDescent="0.2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2.75" x14ac:dyDescent="0.2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2.75" x14ac:dyDescent="0.2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2.75" x14ac:dyDescent="0.2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2.75" x14ac:dyDescent="0.2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2.75" x14ac:dyDescent="0.2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2.75" x14ac:dyDescent="0.2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2.75" x14ac:dyDescent="0.2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2.75" x14ac:dyDescent="0.2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2.75" x14ac:dyDescent="0.2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2.75" x14ac:dyDescent="0.2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2.75" x14ac:dyDescent="0.2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2.75" x14ac:dyDescent="0.2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2.75" x14ac:dyDescent="0.2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2.75" x14ac:dyDescent="0.2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2.75" x14ac:dyDescent="0.2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2.75" x14ac:dyDescent="0.2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2.75" x14ac:dyDescent="0.2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2.75" x14ac:dyDescent="0.2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2.75" x14ac:dyDescent="0.2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2.75" x14ac:dyDescent="0.2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2.75" x14ac:dyDescent="0.2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2.75" x14ac:dyDescent="0.2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2.75" x14ac:dyDescent="0.2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2.75" x14ac:dyDescent="0.2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2.75" x14ac:dyDescent="0.2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2.75" x14ac:dyDescent="0.2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2.75" x14ac:dyDescent="0.2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2.75" x14ac:dyDescent="0.2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2.75" x14ac:dyDescent="0.2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2.75" x14ac:dyDescent="0.2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2.75" x14ac:dyDescent="0.2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2.75" x14ac:dyDescent="0.2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2.75" x14ac:dyDescent="0.2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2.75" x14ac:dyDescent="0.2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2.75" x14ac:dyDescent="0.2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2.75" x14ac:dyDescent="0.2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2.75" x14ac:dyDescent="0.2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2.75" x14ac:dyDescent="0.2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2.75" x14ac:dyDescent="0.2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2.75" x14ac:dyDescent="0.2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2.75" x14ac:dyDescent="0.2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2.75" x14ac:dyDescent="0.2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2.75" x14ac:dyDescent="0.2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2.75" x14ac:dyDescent="0.2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2.75" x14ac:dyDescent="0.2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2.75" x14ac:dyDescent="0.2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2.75" x14ac:dyDescent="0.2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2.75" x14ac:dyDescent="0.2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2.75" x14ac:dyDescent="0.2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2.75" x14ac:dyDescent="0.2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2.75" x14ac:dyDescent="0.2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2.75" x14ac:dyDescent="0.2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2.75" x14ac:dyDescent="0.2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2.75" x14ac:dyDescent="0.2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2.75" x14ac:dyDescent="0.2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2.75" x14ac:dyDescent="0.2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2.75" x14ac:dyDescent="0.2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2.75" x14ac:dyDescent="0.2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2.75" x14ac:dyDescent="0.2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2.75" x14ac:dyDescent="0.2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2.75" x14ac:dyDescent="0.2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2.75" x14ac:dyDescent="0.2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2.75" x14ac:dyDescent="0.2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2.75" x14ac:dyDescent="0.2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2.75" x14ac:dyDescent="0.2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2.75" x14ac:dyDescent="0.2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2.75" x14ac:dyDescent="0.2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2.75" x14ac:dyDescent="0.2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2.75" x14ac:dyDescent="0.2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2.75" x14ac:dyDescent="0.2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2.75" x14ac:dyDescent="0.2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2.75" x14ac:dyDescent="0.2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2.75" x14ac:dyDescent="0.2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2.75" x14ac:dyDescent="0.2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2.75" x14ac:dyDescent="0.2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2.75" x14ac:dyDescent="0.2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2.75" x14ac:dyDescent="0.2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2.75" x14ac:dyDescent="0.2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2.75" x14ac:dyDescent="0.2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2.75" x14ac:dyDescent="0.2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2.75" x14ac:dyDescent="0.2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2.75" x14ac:dyDescent="0.2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2.75" x14ac:dyDescent="0.2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2.75" x14ac:dyDescent="0.2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2.75" x14ac:dyDescent="0.2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2.75" x14ac:dyDescent="0.2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2.75" x14ac:dyDescent="0.2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2.75" x14ac:dyDescent="0.2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2.75" x14ac:dyDescent="0.2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2.75" x14ac:dyDescent="0.2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2.75" x14ac:dyDescent="0.2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2.75" x14ac:dyDescent="0.2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2.75" x14ac:dyDescent="0.2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2.75" x14ac:dyDescent="0.2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2.75" x14ac:dyDescent="0.2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2.75" x14ac:dyDescent="0.2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2.75" x14ac:dyDescent="0.2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2.75" x14ac:dyDescent="0.2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2.75" x14ac:dyDescent="0.2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2.75" x14ac:dyDescent="0.2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2.75" x14ac:dyDescent="0.2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2.75" x14ac:dyDescent="0.2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2.75" x14ac:dyDescent="0.2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2.75" x14ac:dyDescent="0.2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2.75" x14ac:dyDescent="0.2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2.75" x14ac:dyDescent="0.2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2.75" x14ac:dyDescent="0.2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2.75" x14ac:dyDescent="0.2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2.75" x14ac:dyDescent="0.2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2.75" x14ac:dyDescent="0.2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2.75" x14ac:dyDescent="0.2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2.75" x14ac:dyDescent="0.2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2.75" x14ac:dyDescent="0.2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2.75" x14ac:dyDescent="0.2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2.75" x14ac:dyDescent="0.2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2.75" x14ac:dyDescent="0.2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2.75" x14ac:dyDescent="0.2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2.75" x14ac:dyDescent="0.2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2.75" x14ac:dyDescent="0.2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2.75" x14ac:dyDescent="0.2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2.75" x14ac:dyDescent="0.2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2.75" x14ac:dyDescent="0.2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2.75" x14ac:dyDescent="0.2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2.75" x14ac:dyDescent="0.2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2.75" x14ac:dyDescent="0.2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2.75" x14ac:dyDescent="0.2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2.75" x14ac:dyDescent="0.2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2.75" x14ac:dyDescent="0.2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2.75" x14ac:dyDescent="0.2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2.75" x14ac:dyDescent="0.2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2.75" x14ac:dyDescent="0.2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2.75" x14ac:dyDescent="0.2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2.75" x14ac:dyDescent="0.2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2.75" x14ac:dyDescent="0.2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2.75" x14ac:dyDescent="0.2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2.75" x14ac:dyDescent="0.2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2.75" x14ac:dyDescent="0.2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2.75" x14ac:dyDescent="0.2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2.75" x14ac:dyDescent="0.2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2.75" x14ac:dyDescent="0.2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2.75" x14ac:dyDescent="0.2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2.75" x14ac:dyDescent="0.2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2.75" x14ac:dyDescent="0.2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2.75" x14ac:dyDescent="0.2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2.75" x14ac:dyDescent="0.2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2.75" x14ac:dyDescent="0.2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2.75" x14ac:dyDescent="0.2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2.75" x14ac:dyDescent="0.2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2.75" x14ac:dyDescent="0.2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2.75" x14ac:dyDescent="0.2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2.75" x14ac:dyDescent="0.2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2.75" x14ac:dyDescent="0.2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2.75" x14ac:dyDescent="0.2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2.75" x14ac:dyDescent="0.2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2.75" x14ac:dyDescent="0.2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2.75" x14ac:dyDescent="0.2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2.75" x14ac:dyDescent="0.2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2.75" x14ac:dyDescent="0.2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2.75" x14ac:dyDescent="0.2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2.75" x14ac:dyDescent="0.2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2.75" x14ac:dyDescent="0.2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2.75" x14ac:dyDescent="0.2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2.75" x14ac:dyDescent="0.2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2.75" x14ac:dyDescent="0.2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2.75" x14ac:dyDescent="0.2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2.75" x14ac:dyDescent="0.2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2.75" x14ac:dyDescent="0.2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2.75" x14ac:dyDescent="0.2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2.75" x14ac:dyDescent="0.2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2.75" x14ac:dyDescent="0.2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2.75" x14ac:dyDescent="0.2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2.75" x14ac:dyDescent="0.2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2.75" x14ac:dyDescent="0.2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2.75" x14ac:dyDescent="0.2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2.75" x14ac:dyDescent="0.2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2.75" x14ac:dyDescent="0.2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2.75" x14ac:dyDescent="0.2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2.75" x14ac:dyDescent="0.2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2.75" x14ac:dyDescent="0.2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2.75" x14ac:dyDescent="0.2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2.75" x14ac:dyDescent="0.2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2.75" x14ac:dyDescent="0.2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2.75" x14ac:dyDescent="0.2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2.75" x14ac:dyDescent="0.2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2.75" x14ac:dyDescent="0.2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2.75" x14ac:dyDescent="0.2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2.75" x14ac:dyDescent="0.2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2.75" x14ac:dyDescent="0.2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2.75" x14ac:dyDescent="0.2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2.75" x14ac:dyDescent="0.2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2.75" x14ac:dyDescent="0.2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2.75" x14ac:dyDescent="0.2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2.75" x14ac:dyDescent="0.2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2.75" x14ac:dyDescent="0.2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2.75" x14ac:dyDescent="0.2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2.75" x14ac:dyDescent="0.2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2.75" x14ac:dyDescent="0.2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2.75" x14ac:dyDescent="0.2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2.75" x14ac:dyDescent="0.2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2.75" x14ac:dyDescent="0.2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2.75" x14ac:dyDescent="0.2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2.75" x14ac:dyDescent="0.2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2.75" x14ac:dyDescent="0.2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2.75" x14ac:dyDescent="0.2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2.75" x14ac:dyDescent="0.2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2.75" x14ac:dyDescent="0.2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2.75" x14ac:dyDescent="0.2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2.75" x14ac:dyDescent="0.2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2.75" x14ac:dyDescent="0.2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2.75" x14ac:dyDescent="0.2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2.75" x14ac:dyDescent="0.2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2.75" x14ac:dyDescent="0.2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2.75" x14ac:dyDescent="0.2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2.75" x14ac:dyDescent="0.2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2.75" x14ac:dyDescent="0.2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2.75" x14ac:dyDescent="0.2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2.75" x14ac:dyDescent="0.2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2.75" x14ac:dyDescent="0.2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2.75" x14ac:dyDescent="0.2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2.75" x14ac:dyDescent="0.2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2.75" x14ac:dyDescent="0.2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2.75" x14ac:dyDescent="0.2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2.75" x14ac:dyDescent="0.2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2.75" x14ac:dyDescent="0.2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2.75" x14ac:dyDescent="0.2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2.75" x14ac:dyDescent="0.2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2.75" x14ac:dyDescent="0.2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2.75" x14ac:dyDescent="0.2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2.75" x14ac:dyDescent="0.2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2.75" x14ac:dyDescent="0.2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2.75" x14ac:dyDescent="0.2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2.75" x14ac:dyDescent="0.2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2.75" x14ac:dyDescent="0.2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2.75" x14ac:dyDescent="0.2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2.75" x14ac:dyDescent="0.2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2.75" x14ac:dyDescent="0.2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2.75" x14ac:dyDescent="0.2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2.75" x14ac:dyDescent="0.2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2.75" x14ac:dyDescent="0.2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2.75" x14ac:dyDescent="0.2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2.75" x14ac:dyDescent="0.2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2.75" x14ac:dyDescent="0.2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2.75" x14ac:dyDescent="0.2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2.75" x14ac:dyDescent="0.2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2.75" x14ac:dyDescent="0.2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2.75" x14ac:dyDescent="0.2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2.75" x14ac:dyDescent="0.2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2.75" x14ac:dyDescent="0.2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2.75" x14ac:dyDescent="0.2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2.75" x14ac:dyDescent="0.2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2.75" x14ac:dyDescent="0.2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2.75" x14ac:dyDescent="0.2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2.75" x14ac:dyDescent="0.2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2.75" x14ac:dyDescent="0.2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2.75" x14ac:dyDescent="0.2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2.75" x14ac:dyDescent="0.2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2.75" x14ac:dyDescent="0.2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2.75" x14ac:dyDescent="0.2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2.75" x14ac:dyDescent="0.2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2.75" x14ac:dyDescent="0.2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2.75" x14ac:dyDescent="0.2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2.75" x14ac:dyDescent="0.2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2.75" x14ac:dyDescent="0.2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2.75" x14ac:dyDescent="0.2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2.75" x14ac:dyDescent="0.2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2.75" x14ac:dyDescent="0.2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2.75" x14ac:dyDescent="0.2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2.75" x14ac:dyDescent="0.2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2.75" x14ac:dyDescent="0.2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2.75" x14ac:dyDescent="0.2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2.75" x14ac:dyDescent="0.2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2.75" x14ac:dyDescent="0.2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2.75" x14ac:dyDescent="0.2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2.75" x14ac:dyDescent="0.2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2.75" x14ac:dyDescent="0.2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2.75" x14ac:dyDescent="0.2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2.75" x14ac:dyDescent="0.2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2.75" x14ac:dyDescent="0.2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2.75" x14ac:dyDescent="0.2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2.75" x14ac:dyDescent="0.2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2.75" x14ac:dyDescent="0.2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2.75" x14ac:dyDescent="0.2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2.75" x14ac:dyDescent="0.2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2.75" x14ac:dyDescent="0.2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2.75" x14ac:dyDescent="0.2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2.75" x14ac:dyDescent="0.2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2.75" x14ac:dyDescent="0.2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2.75" x14ac:dyDescent="0.2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2.75" x14ac:dyDescent="0.2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2.75" x14ac:dyDescent="0.2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2.75" x14ac:dyDescent="0.2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2.75" x14ac:dyDescent="0.2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2.75" x14ac:dyDescent="0.2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2.75" x14ac:dyDescent="0.2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2.75" x14ac:dyDescent="0.2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2.75" x14ac:dyDescent="0.2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2.75" x14ac:dyDescent="0.2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2.75" x14ac:dyDescent="0.2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2.75" x14ac:dyDescent="0.2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2.75" x14ac:dyDescent="0.2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2.75" x14ac:dyDescent="0.2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2.75" x14ac:dyDescent="0.2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2.75" x14ac:dyDescent="0.2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2.75" x14ac:dyDescent="0.2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2.75" x14ac:dyDescent="0.2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2.75" x14ac:dyDescent="0.2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2.75" x14ac:dyDescent="0.2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2.75" x14ac:dyDescent="0.2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2.75" x14ac:dyDescent="0.2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2.75" x14ac:dyDescent="0.2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2.75" x14ac:dyDescent="0.2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2.75" x14ac:dyDescent="0.2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2.75" x14ac:dyDescent="0.2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2.75" x14ac:dyDescent="0.2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2.75" x14ac:dyDescent="0.2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2.75" x14ac:dyDescent="0.2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2.75" x14ac:dyDescent="0.2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2.75" x14ac:dyDescent="0.2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2.75" x14ac:dyDescent="0.2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2.75" x14ac:dyDescent="0.2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2.75" x14ac:dyDescent="0.2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2.75" x14ac:dyDescent="0.2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2.75" x14ac:dyDescent="0.2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2.75" x14ac:dyDescent="0.2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2.75" x14ac:dyDescent="0.2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2.75" x14ac:dyDescent="0.2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2.75" x14ac:dyDescent="0.2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2.75" x14ac:dyDescent="0.2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2.75" x14ac:dyDescent="0.2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2.75" x14ac:dyDescent="0.2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2.75" x14ac:dyDescent="0.2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2.75" x14ac:dyDescent="0.2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2.75" x14ac:dyDescent="0.2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2.75" x14ac:dyDescent="0.2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2.75" x14ac:dyDescent="0.2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2.75" x14ac:dyDescent="0.2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2.75" x14ac:dyDescent="0.2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2.75" x14ac:dyDescent="0.2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2.75" x14ac:dyDescent="0.2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2.75" x14ac:dyDescent="0.2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2.75" x14ac:dyDescent="0.2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2.75" x14ac:dyDescent="0.2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2.75" x14ac:dyDescent="0.2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2.75" x14ac:dyDescent="0.2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2.75" x14ac:dyDescent="0.2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2.75" x14ac:dyDescent="0.2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2.75" x14ac:dyDescent="0.2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2.75" x14ac:dyDescent="0.2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2.75" x14ac:dyDescent="0.2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2.75" x14ac:dyDescent="0.2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2.75" x14ac:dyDescent="0.2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2.75" x14ac:dyDescent="0.2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2.75" x14ac:dyDescent="0.2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2.75" x14ac:dyDescent="0.2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2.75" x14ac:dyDescent="0.2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2.75" x14ac:dyDescent="0.2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2.75" x14ac:dyDescent="0.2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2.75" x14ac:dyDescent="0.2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2.75" x14ac:dyDescent="0.2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2.75" x14ac:dyDescent="0.2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2.75" x14ac:dyDescent="0.2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2.75" x14ac:dyDescent="0.2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2.75" x14ac:dyDescent="0.2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2.75" x14ac:dyDescent="0.2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2.75" x14ac:dyDescent="0.2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2.75" x14ac:dyDescent="0.2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2.75" x14ac:dyDescent="0.2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2.75" x14ac:dyDescent="0.2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2.75" x14ac:dyDescent="0.2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2.75" x14ac:dyDescent="0.2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2.75" x14ac:dyDescent="0.2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2.75" x14ac:dyDescent="0.2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2.75" x14ac:dyDescent="0.2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2.75" x14ac:dyDescent="0.2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2.75" x14ac:dyDescent="0.2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2.75" x14ac:dyDescent="0.2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2.75" x14ac:dyDescent="0.2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2.75" x14ac:dyDescent="0.2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2.75" x14ac:dyDescent="0.2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2.75" x14ac:dyDescent="0.2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2.75" x14ac:dyDescent="0.2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2.75" x14ac:dyDescent="0.2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2.75" x14ac:dyDescent="0.2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2.75" x14ac:dyDescent="0.2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2.75" x14ac:dyDescent="0.2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2.75" x14ac:dyDescent="0.2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2.75" x14ac:dyDescent="0.2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2.75" x14ac:dyDescent="0.2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2.75" x14ac:dyDescent="0.2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2.75" x14ac:dyDescent="0.2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2.75" x14ac:dyDescent="0.2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2.75" x14ac:dyDescent="0.2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2.75" x14ac:dyDescent="0.2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2.75" x14ac:dyDescent="0.2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2.75" x14ac:dyDescent="0.2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2.75" x14ac:dyDescent="0.2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2.75" x14ac:dyDescent="0.2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2.75" x14ac:dyDescent="0.2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2.75" x14ac:dyDescent="0.2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2.75" x14ac:dyDescent="0.2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2.75" x14ac:dyDescent="0.2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2.75" x14ac:dyDescent="0.2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2.75" x14ac:dyDescent="0.2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2.75" x14ac:dyDescent="0.2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2.75" x14ac:dyDescent="0.2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2.75" x14ac:dyDescent="0.2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2.75" x14ac:dyDescent="0.2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2.75" x14ac:dyDescent="0.2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2.75" x14ac:dyDescent="0.2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2.75" x14ac:dyDescent="0.2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2.75" x14ac:dyDescent="0.2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2.75" x14ac:dyDescent="0.2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2.75" x14ac:dyDescent="0.2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2.75" x14ac:dyDescent="0.2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2.75" x14ac:dyDescent="0.2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2.75" x14ac:dyDescent="0.2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2.75" x14ac:dyDescent="0.2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2.75" x14ac:dyDescent="0.2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2.75" x14ac:dyDescent="0.2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2.75" x14ac:dyDescent="0.2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2.75" x14ac:dyDescent="0.2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2.75" x14ac:dyDescent="0.2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2.75" x14ac:dyDescent="0.2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2.75" x14ac:dyDescent="0.2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2.75" x14ac:dyDescent="0.2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2.75" x14ac:dyDescent="0.2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2.75" x14ac:dyDescent="0.2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2.75" x14ac:dyDescent="0.2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2.75" x14ac:dyDescent="0.2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2.75" x14ac:dyDescent="0.2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2.75" x14ac:dyDescent="0.2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2.75" x14ac:dyDescent="0.2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2.75" x14ac:dyDescent="0.2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2.75" x14ac:dyDescent="0.2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2.75" x14ac:dyDescent="0.2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2.75" x14ac:dyDescent="0.2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2.75" x14ac:dyDescent="0.2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2.75" x14ac:dyDescent="0.2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2.75" x14ac:dyDescent="0.2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2.75" x14ac:dyDescent="0.2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2.75" x14ac:dyDescent="0.2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2.75" x14ac:dyDescent="0.2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2.75" x14ac:dyDescent="0.2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2.75" x14ac:dyDescent="0.2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2.75" x14ac:dyDescent="0.2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2.75" x14ac:dyDescent="0.2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2.75" x14ac:dyDescent="0.2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2.75" x14ac:dyDescent="0.2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2.75" x14ac:dyDescent="0.2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2.75" x14ac:dyDescent="0.2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2.75" x14ac:dyDescent="0.2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2.75" x14ac:dyDescent="0.2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2.75" x14ac:dyDescent="0.2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2.75" x14ac:dyDescent="0.2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2.75" x14ac:dyDescent="0.2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2.75" x14ac:dyDescent="0.2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2.75" x14ac:dyDescent="0.2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2.75" x14ac:dyDescent="0.2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2.75" x14ac:dyDescent="0.2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2.75" x14ac:dyDescent="0.2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2.75" x14ac:dyDescent="0.2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2.75" x14ac:dyDescent="0.2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2.75" x14ac:dyDescent="0.2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2.75" x14ac:dyDescent="0.2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2.75" x14ac:dyDescent="0.2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2.75" x14ac:dyDescent="0.2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2.75" x14ac:dyDescent="0.2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2.75" x14ac:dyDescent="0.2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2.75" x14ac:dyDescent="0.2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2.75" x14ac:dyDescent="0.2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2.75" x14ac:dyDescent="0.2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2.75" x14ac:dyDescent="0.2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2.75" x14ac:dyDescent="0.2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2.75" x14ac:dyDescent="0.2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2.75" x14ac:dyDescent="0.2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2.75" x14ac:dyDescent="0.2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2.75" x14ac:dyDescent="0.2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2.75" x14ac:dyDescent="0.2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2.75" x14ac:dyDescent="0.2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2.75" x14ac:dyDescent="0.2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2.75" x14ac:dyDescent="0.2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2.75" x14ac:dyDescent="0.2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2.75" x14ac:dyDescent="0.2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2.75" x14ac:dyDescent="0.2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2.75" x14ac:dyDescent="0.2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2.75" x14ac:dyDescent="0.2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2.75" x14ac:dyDescent="0.2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2.75" x14ac:dyDescent="0.2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2.75" x14ac:dyDescent="0.2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2.75" x14ac:dyDescent="0.2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2.75" x14ac:dyDescent="0.2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2.75" x14ac:dyDescent="0.2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2.75" x14ac:dyDescent="0.2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2.75" x14ac:dyDescent="0.2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2.75" x14ac:dyDescent="0.2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2.75" x14ac:dyDescent="0.2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2.75" x14ac:dyDescent="0.2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2.75" x14ac:dyDescent="0.2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2.75" x14ac:dyDescent="0.2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2.75" x14ac:dyDescent="0.2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2.75" x14ac:dyDescent="0.2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2.75" x14ac:dyDescent="0.2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2.75" x14ac:dyDescent="0.2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2.75" x14ac:dyDescent="0.2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2.75" x14ac:dyDescent="0.2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2.75" x14ac:dyDescent="0.2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2.75" x14ac:dyDescent="0.2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2.75" x14ac:dyDescent="0.2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2.75" x14ac:dyDescent="0.2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</sheetData>
  <mergeCells count="3">
    <mergeCell ref="C14:D14"/>
    <mergeCell ref="F1:H1"/>
    <mergeCell ref="B12:F12"/>
  </mergeCells>
  <phoneticPr fontId="1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workbookViewId="0">
      <selection activeCell="D9" sqref="D9"/>
    </sheetView>
  </sheetViews>
  <sheetFormatPr baseColWidth="10" defaultColWidth="14.42578125" defaultRowHeight="15.75" customHeight="1" x14ac:dyDescent="0.2"/>
  <cols>
    <col min="6" max="6" width="17.85546875" customWidth="1"/>
    <col min="7" max="7" width="18.85546875" customWidth="1"/>
  </cols>
  <sheetData>
    <row r="1" spans="1:26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12" t="s">
        <v>78</v>
      </c>
      <c r="B2" s="13" t="s">
        <v>79</v>
      </c>
      <c r="C2" s="1"/>
      <c r="D2" s="1"/>
      <c r="E2" s="1"/>
      <c r="F2" s="1"/>
      <c r="G2" s="5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x14ac:dyDescent="0.25">
      <c r="A3" s="12"/>
      <c r="B3" s="1"/>
      <c r="C3" s="1"/>
      <c r="D3" s="1"/>
      <c r="E3" s="1"/>
      <c r="F3" s="1"/>
      <c r="G3" s="98" t="s">
        <v>118</v>
      </c>
      <c r="H3" s="9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x14ac:dyDescent="0.25">
      <c r="A4" s="12"/>
      <c r="B4" s="1"/>
      <c r="C4" s="1"/>
      <c r="D4" s="1"/>
      <c r="E4" s="1"/>
      <c r="F4" s="38" t="s">
        <v>119</v>
      </c>
      <c r="G4" s="38" t="s">
        <v>120</v>
      </c>
      <c r="H4" s="38" t="s">
        <v>121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x14ac:dyDescent="0.25">
      <c r="A5" s="12"/>
      <c r="B5" s="1"/>
      <c r="C5" s="37" t="s">
        <v>122</v>
      </c>
      <c r="D5" s="37">
        <v>3.0499999999999999E-2</v>
      </c>
      <c r="E5" s="37" t="s">
        <v>118</v>
      </c>
      <c r="F5" s="17">
        <v>0.4</v>
      </c>
      <c r="G5" s="20">
        <f>D5-D9</f>
        <v>-0.54247000000000001</v>
      </c>
      <c r="H5" s="20">
        <f>F5*G5</f>
        <v>-0.21698800000000001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x14ac:dyDescent="0.25">
      <c r="A6" s="12"/>
      <c r="B6" s="1"/>
      <c r="C6" s="37" t="s">
        <v>123</v>
      </c>
      <c r="D6" s="37">
        <v>0.12009</v>
      </c>
      <c r="E6" s="37" t="s">
        <v>118</v>
      </c>
      <c r="F6" s="53">
        <v>0.3</v>
      </c>
      <c r="G6" s="20">
        <f>D6-D9</f>
        <v>-0.45287999999999995</v>
      </c>
      <c r="H6" s="20">
        <f>F6*G6</f>
        <v>-0.13586399999999998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x14ac:dyDescent="0.25">
      <c r="A7" s="12"/>
      <c r="B7" s="1"/>
      <c r="C7" s="37" t="s">
        <v>124</v>
      </c>
      <c r="D7" s="37">
        <v>5.6410000000000002E-2</v>
      </c>
      <c r="E7" s="37" t="s">
        <v>118</v>
      </c>
      <c r="F7" s="54">
        <v>0.1</v>
      </c>
      <c r="G7" s="20">
        <f>D7-D9</f>
        <v>-0.51656000000000002</v>
      </c>
      <c r="H7" s="20">
        <f>F7*G7</f>
        <v>-5.1656000000000007E-2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x14ac:dyDescent="0.25">
      <c r="A8" s="12"/>
      <c r="B8" s="1"/>
      <c r="C8" s="37" t="s">
        <v>125</v>
      </c>
      <c r="D8" s="37">
        <v>0.30719000000000002</v>
      </c>
      <c r="E8" s="37" t="s">
        <v>118</v>
      </c>
      <c r="F8" s="55">
        <v>0.2</v>
      </c>
      <c r="G8" s="20">
        <f>D8-D9</f>
        <v>-0.26577999999999996</v>
      </c>
      <c r="H8" s="20">
        <f>F8*G8</f>
        <v>-5.3155999999999995E-2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x14ac:dyDescent="0.25">
      <c r="A9" s="12"/>
      <c r="B9" s="1"/>
      <c r="C9" s="37" t="s">
        <v>126</v>
      </c>
      <c r="D9" s="37">
        <v>0.57296999999999998</v>
      </c>
      <c r="E9" s="37" t="s">
        <v>118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x14ac:dyDescent="0.25">
      <c r="A10" s="12"/>
      <c r="B10" s="1"/>
      <c r="C10" s="1"/>
      <c r="D10" s="1"/>
      <c r="E10" s="1"/>
      <c r="F10" s="56" t="s">
        <v>127</v>
      </c>
      <c r="G10" s="57"/>
      <c r="H10" s="5">
        <f>SUM(H5:H8)</f>
        <v>-0.45766399999999996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x14ac:dyDescent="0.25">
      <c r="A11" s="12"/>
      <c r="B11" s="1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1">
    <mergeCell ref="G3:H3"/>
  </mergeCells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Huella de Carbono</vt:lpstr>
      <vt:lpstr>1.1. Usos suelo</vt:lpstr>
      <vt:lpstr>1.3. Funcionamiento</vt:lpstr>
      <vt:lpstr>2.2.2 Parques y jardines</vt:lpstr>
      <vt:lpstr>2.3 Viviendas</vt:lpstr>
      <vt:lpstr>2.4.2 Residuos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sobrino</dc:creator>
  <cp:lastModifiedBy>JINFANTE</cp:lastModifiedBy>
  <dcterms:created xsi:type="dcterms:W3CDTF">2017-06-13T12:44:58Z</dcterms:created>
  <dcterms:modified xsi:type="dcterms:W3CDTF">2017-10-20T07:54:09Z</dcterms:modified>
</cp:coreProperties>
</file>