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Estadistica\Instituto de Estadistica de La Rioja\Informacion estadistica\Medio Ambiente\2023_Provisional\"/>
    </mc:Choice>
  </mc:AlternateContent>
  <bookViews>
    <workbookView xWindow="0" yWindow="0" windowWidth="24690" windowHeight="10770"/>
  </bookViews>
  <sheets>
    <sheet name="Indice" sheetId="1" r:id="rId1"/>
    <sheet name="4.1" sheetId="2" r:id="rId2"/>
    <sheet name="4.2" sheetId="3" r:id="rId3"/>
    <sheet name="4.3" sheetId="4" r:id="rId4"/>
    <sheet name="4.4" sheetId="5" r:id="rId5"/>
    <sheet name="4.5"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4" i="5" l="1"/>
  <c r="J37" i="4"/>
  <c r="H37" i="4"/>
  <c r="G37" i="4"/>
  <c r="F37" i="4"/>
  <c r="E37" i="4"/>
  <c r="D37" i="4"/>
  <c r="C37" i="4"/>
  <c r="AA21" i="4"/>
  <c r="Y21" i="4"/>
  <c r="X21" i="4"/>
  <c r="W21" i="4"/>
  <c r="V21" i="4"/>
  <c r="U21" i="4"/>
  <c r="T21" i="4"/>
  <c r="S21" i="4"/>
  <c r="R21" i="4"/>
  <c r="Q21" i="4"/>
  <c r="P21" i="4"/>
  <c r="O21" i="4"/>
  <c r="N21" i="4"/>
  <c r="M21" i="4"/>
  <c r="L21" i="4"/>
  <c r="K21" i="4"/>
  <c r="J21" i="4"/>
  <c r="I21" i="4"/>
  <c r="H21" i="4"/>
  <c r="G21" i="4"/>
  <c r="F21" i="4"/>
  <c r="E21" i="4"/>
  <c r="D21" i="4"/>
  <c r="C21" i="4"/>
  <c r="AA21" i="3"/>
  <c r="Y21" i="3"/>
  <c r="X21" i="3"/>
  <c r="W21" i="3"/>
  <c r="V21" i="3"/>
  <c r="U21" i="3"/>
  <c r="T21" i="3"/>
  <c r="S21" i="3"/>
  <c r="R21" i="3"/>
  <c r="Q21" i="3"/>
  <c r="M21" i="3"/>
  <c r="L21" i="3"/>
  <c r="F21" i="3"/>
  <c r="E21" i="3"/>
  <c r="D21" i="3"/>
  <c r="C21" i="3"/>
  <c r="N18" i="3"/>
  <c r="Y17" i="3"/>
  <c r="M17" i="3"/>
  <c r="P16" i="3"/>
  <c r="P21" i="3" s="1"/>
  <c r="O16" i="3"/>
  <c r="O21" i="3" s="1"/>
  <c r="N16" i="3"/>
  <c r="N21" i="3" s="1"/>
  <c r="M16" i="3"/>
  <c r="K16" i="3"/>
  <c r="K21" i="3" s="1"/>
  <c r="J16" i="3"/>
  <c r="J21" i="3" s="1"/>
  <c r="I16" i="3"/>
  <c r="I21" i="3" s="1"/>
  <c r="H16" i="3"/>
  <c r="H21" i="3" s="1"/>
  <c r="G16" i="3"/>
  <c r="G21" i="3" s="1"/>
  <c r="Z15" i="3"/>
  <c r="Z21" i="3" s="1"/>
  <c r="AA27" i="2"/>
  <c r="Z27" i="2"/>
  <c r="Y27" i="2"/>
  <c r="X27" i="2"/>
  <c r="W27" i="2"/>
  <c r="V27" i="2"/>
  <c r="U27" i="2"/>
  <c r="T27" i="2"/>
  <c r="S27" i="2"/>
  <c r="R27" i="2"/>
  <c r="Q27" i="2"/>
  <c r="P27" i="2"/>
  <c r="M27" i="2"/>
  <c r="L27" i="2"/>
  <c r="K27" i="2"/>
  <c r="J27" i="2"/>
  <c r="I27" i="2"/>
  <c r="H27" i="2"/>
  <c r="G27" i="2"/>
  <c r="F27" i="2"/>
  <c r="E27" i="2"/>
  <c r="D27" i="2"/>
  <c r="C27" i="2"/>
  <c r="O23" i="2"/>
  <c r="O27" i="2" s="1"/>
  <c r="N23" i="2"/>
  <c r="N27" i="2" s="1"/>
  <c r="AA16" i="2"/>
  <c r="Z16" i="2"/>
  <c r="Y16" i="2"/>
  <c r="X16" i="2"/>
  <c r="W16" i="2"/>
  <c r="V16" i="2"/>
  <c r="U16" i="2"/>
  <c r="T16" i="2"/>
  <c r="S16" i="2"/>
  <c r="R16" i="2"/>
  <c r="Q16" i="2"/>
  <c r="P16" i="2"/>
  <c r="O16" i="2"/>
  <c r="N16" i="2"/>
  <c r="M16" i="2"/>
  <c r="K16" i="2"/>
  <c r="J16" i="2"/>
  <c r="I16" i="2"/>
  <c r="H16" i="2"/>
  <c r="G16" i="2"/>
  <c r="F16" i="2"/>
  <c r="E16" i="2"/>
  <c r="D16" i="2"/>
  <c r="C16" i="2"/>
</calcChain>
</file>

<file path=xl/sharedStrings.xml><?xml version="1.0" encoding="utf-8"?>
<sst xmlns="http://schemas.openxmlformats.org/spreadsheetml/2006/main" count="131" uniqueCount="71">
  <si>
    <t>OPERACIONES ESTADISTICAS DE LA DIRECCION GENERAL DE MEDIO NATURAL Y PAISAJE</t>
  </si>
  <si>
    <t>NORMATIVA DE LA COMUNIDAD AUTONOMA DE LA RIOJA</t>
  </si>
  <si>
    <t xml:space="preserve">     - Ley 2/2005, de 1 de marzo, de Estadística de La Rioja</t>
  </si>
  <si>
    <t xml:space="preserve">     - Decreto 33/2021, de 26 de mayo, del Gobierno de la Comunidad Autónoma de La Rioja, por el que se aprueba el Plan de Estadística de La Rioja para el periodo 2021-2024</t>
  </si>
  <si>
    <t xml:space="preserve">     - Resolución 515/2023, de 11 de mayo, de la Secretaría General Técnica de la Consejería de Hacienda y Administración Pública, por la que se dispone la publicación del Acuerdo de Consejo de Gobierno por el que se aprueba el "Programa Anual de Estadística de La Rioja correspondiente al año 2023" </t>
  </si>
  <si>
    <t>OPERACIÓN ESTADISTICA</t>
  </si>
  <si>
    <t>Cod. Plan Est.</t>
  </si>
  <si>
    <t>Variables en estudio</t>
  </si>
  <si>
    <t>Codificación</t>
  </si>
  <si>
    <t>Indicador físico</t>
  </si>
  <si>
    <t>Servicio responsable</t>
  </si>
  <si>
    <t>Nº</t>
  </si>
  <si>
    <t>ha</t>
  </si>
  <si>
    <t>DNCP - Defensa de la Naturaleza, Caza y Pesca</t>
  </si>
  <si>
    <t>4.- PROTECCION FORESTAL</t>
  </si>
  <si>
    <t>05004</t>
  </si>
  <si>
    <t>Número de incendios forestales por clases y causas</t>
  </si>
  <si>
    <t>4.1</t>
  </si>
  <si>
    <t>Superficie afectada de incendios forestales por usos del suelo afectado</t>
  </si>
  <si>
    <t>4.2</t>
  </si>
  <si>
    <t>Superficie afectada de incendios forestales por propiedad del terreno</t>
  </si>
  <si>
    <t>4.3</t>
  </si>
  <si>
    <t>Valoración económica de las pérdidas por incendios forestales</t>
  </si>
  <si>
    <t>4.4</t>
  </si>
  <si>
    <t>Euros</t>
  </si>
  <si>
    <t>Superficie tratada contra plagas forestales</t>
  </si>
  <si>
    <t>4.5</t>
  </si>
  <si>
    <t>Actualizado 2023</t>
  </si>
  <si>
    <t>OPERACIÓN ESTADISTICA:</t>
  </si>
  <si>
    <t>4. PROTECCION FORESTAL</t>
  </si>
  <si>
    <t>VARIABLE DE ESTUDIO:</t>
  </si>
  <si>
    <t>SERVICIO RESPONSABLE:</t>
  </si>
  <si>
    <t>Defensa de la Naturaleza, Caza y Pesca</t>
  </si>
  <si>
    <t>Clases de incendios</t>
  </si>
  <si>
    <t>Conatos (&lt; 1 ha)</t>
  </si>
  <si>
    <t>Incendios (&gt; 1 ha)</t>
  </si>
  <si>
    <t>TOTAL</t>
  </si>
  <si>
    <t>Causas de incendios</t>
  </si>
  <si>
    <t>Rayo</t>
  </si>
  <si>
    <t>Negligencia</t>
  </si>
  <si>
    <t>Causas accidentales</t>
  </si>
  <si>
    <t>---</t>
  </si>
  <si>
    <t>--</t>
  </si>
  <si>
    <t>Intencionado</t>
  </si>
  <si>
    <t>Desconocido</t>
  </si>
  <si>
    <t>Reproducción</t>
  </si>
  <si>
    <t>Las negligencias y causas accidentales están agrupadas desde el 2005</t>
  </si>
  <si>
    <t>Superficie afectada (ha)</t>
  </si>
  <si>
    <t>Superficie arbolada</t>
  </si>
  <si>
    <t>Superficie desarbolada</t>
  </si>
  <si>
    <t xml:space="preserve">     Monte bajo</t>
  </si>
  <si>
    <t xml:space="preserve">     Matorral</t>
  </si>
  <si>
    <t xml:space="preserve">     Pastos</t>
  </si>
  <si>
    <t xml:space="preserve">     Zonas húmedas</t>
  </si>
  <si>
    <t>Los datos de matorral y monte bajo se encuentran agrupados</t>
  </si>
  <si>
    <t>Monte abierto 2013: 0,39 ha</t>
  </si>
  <si>
    <t>Superficie según propiedad (ha)</t>
  </si>
  <si>
    <t>Utilidad Pública</t>
  </si>
  <si>
    <t>Consorcio/Convenio</t>
  </si>
  <si>
    <t>Estado-CC.AA</t>
  </si>
  <si>
    <t>Públicos No Catalogados</t>
  </si>
  <si>
    <t>Particulares vecinales</t>
  </si>
  <si>
    <t>Particulares no vecinales</t>
  </si>
  <si>
    <t>Años</t>
  </si>
  <si>
    <t>Pérdidas económicas (euros)</t>
  </si>
  <si>
    <t>Superficie tratamientos sanidad forestal</t>
  </si>
  <si>
    <t>Superficie tratada (ha)</t>
  </si>
  <si>
    <t>NOTA: Los principales organismos tratados son:</t>
  </si>
  <si>
    <t>Procesionaria del pino</t>
  </si>
  <si>
    <t>Escolítidos perforadores de pinos.</t>
  </si>
  <si>
    <t>Lepidópteros perforadores de chopos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</si>
</sst>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0.00\)"/>
  </numFmts>
  <fonts count="12" x14ac:knownFonts="1">
    <font>
      <sz val="10"/>
      <name val="Arial"/>
    </font>
    <font>
      <b/>
      <sz val="8"/>
      <color indexed="8"/>
      <name val="Arial"/>
      <family val="2"/>
    </font>
    <font>
      <sz val="8"/>
      <color indexed="8"/>
      <name val="Arial"/>
      <family val="2"/>
    </font>
    <font>
      <b/>
      <sz val="8"/>
      <name val="Arial"/>
      <family val="2"/>
    </font>
    <font>
      <sz val="8"/>
      <color indexed="63"/>
      <name val="Arial"/>
      <family val="2"/>
    </font>
    <font>
      <b/>
      <sz val="14"/>
      <color indexed="8"/>
      <name val="Arial"/>
      <family val="2"/>
    </font>
    <font>
      <b/>
      <sz val="12"/>
      <color indexed="8"/>
      <name val="Arial"/>
      <family val="2"/>
    </font>
    <font>
      <b/>
      <sz val="10"/>
      <name val="Arial"/>
      <family val="2"/>
    </font>
    <font>
      <sz val="10"/>
      <name val="Arial"/>
      <family val="2"/>
    </font>
    <font>
      <sz val="10"/>
      <color indexed="8"/>
      <name val="Arial"/>
      <family val="2"/>
    </font>
    <font>
      <b/>
      <sz val="10"/>
      <color indexed="8"/>
      <name val="Arial"/>
      <family val="2"/>
    </font>
    <font>
      <sz val="8"/>
      <color indexed="8"/>
      <name val="Arial Narrow"/>
      <family val="2"/>
    </font>
  </fonts>
  <fills count="3">
    <fill>
      <patternFill patternType="none"/>
    </fill>
    <fill>
      <patternFill patternType="gray125"/>
    </fill>
    <fill>
      <patternFill patternType="solid">
        <fgColor theme="0"/>
        <bgColor indexed="64"/>
      </patternFill>
    </fill>
  </fills>
  <borders count="45">
    <border>
      <left/>
      <right/>
      <top/>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bottom style="medium">
        <color indexed="64"/>
      </bottom>
      <diagonal/>
    </border>
  </borders>
  <cellStyleXfs count="2">
    <xf numFmtId="0" fontId="0" fillId="0" borderId="0"/>
    <xf numFmtId="0" fontId="9" fillId="0" borderId="0">
      <alignment vertical="top"/>
    </xf>
  </cellStyleXfs>
  <cellXfs count="189">
    <xf numFmtId="0" fontId="0" fillId="0" borderId="0" xfId="0"/>
    <xf numFmtId="0" fontId="1" fillId="0" borderId="0" xfId="0" applyFont="1"/>
    <xf numFmtId="0" fontId="1" fillId="0" borderId="0" xfId="0" applyFont="1" applyAlignment="1">
      <alignment horizontal="center"/>
    </xf>
    <xf numFmtId="0" fontId="2" fillId="0" borderId="0" xfId="0" applyFont="1"/>
    <xf numFmtId="0" fontId="2" fillId="0" borderId="0" xfId="0" applyFont="1" applyAlignment="1">
      <alignment horizontal="center"/>
    </xf>
    <xf numFmtId="0" fontId="2" fillId="0" borderId="0" xfId="0" applyFont="1" applyAlignment="1">
      <alignment horizontal="right"/>
    </xf>
    <xf numFmtId="0" fontId="3" fillId="0" borderId="0" xfId="0" applyFont="1"/>
    <xf numFmtId="0" fontId="4" fillId="0" borderId="0" xfId="0" quotePrefix="1" applyFont="1" applyAlignment="1">
      <alignment horizontal="center"/>
    </xf>
    <xf numFmtId="0" fontId="3" fillId="0" borderId="0" xfId="0" applyFont="1" applyAlignment="1">
      <alignment wrapText="1"/>
    </xf>
    <xf numFmtId="0" fontId="0" fillId="0" borderId="0" xfId="0" applyAlignment="1">
      <alignment wrapText="1"/>
    </xf>
    <xf numFmtId="0" fontId="0" fillId="0" borderId="0" xfId="0" applyAlignment="1">
      <alignment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Fill="1" applyBorder="1" applyAlignment="1">
      <alignment horizontal="center"/>
    </xf>
    <xf numFmtId="0" fontId="2" fillId="2" borderId="6" xfId="0" applyFont="1" applyFill="1" applyBorder="1"/>
    <xf numFmtId="0" fontId="1" fillId="2" borderId="7"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xf numFmtId="0" fontId="1" fillId="2" borderId="12" xfId="0" quotePrefix="1" applyFont="1" applyFill="1" applyBorder="1" applyAlignment="1">
      <alignment horizontal="center"/>
    </xf>
    <xf numFmtId="0" fontId="2" fillId="2" borderId="15" xfId="0" applyFont="1" applyFill="1" applyBorder="1" applyAlignment="1">
      <alignment horizontal="center"/>
    </xf>
    <xf numFmtId="0" fontId="1" fillId="2" borderId="13" xfId="0" applyFont="1" applyFill="1" applyBorder="1" applyAlignment="1">
      <alignment horizontal="center"/>
    </xf>
    <xf numFmtId="0" fontId="2" fillId="2" borderId="16" xfId="0" applyFont="1" applyFill="1" applyBorder="1" applyAlignment="1">
      <alignment horizontal="center"/>
    </xf>
    <xf numFmtId="0" fontId="2" fillId="2" borderId="9" xfId="0" applyFont="1" applyFill="1" applyBorder="1"/>
    <xf numFmtId="0" fontId="1" fillId="2" borderId="8" xfId="0" applyFont="1" applyFill="1" applyBorder="1" applyAlignment="1">
      <alignment horizontal="center"/>
    </xf>
    <xf numFmtId="0" fontId="2" fillId="2" borderId="0" xfId="0" applyFont="1" applyFill="1" applyBorder="1" applyAlignment="1">
      <alignment horizontal="center"/>
    </xf>
    <xf numFmtId="0" fontId="2" fillId="2" borderId="14" xfId="0" applyFont="1" applyFill="1" applyBorder="1"/>
    <xf numFmtId="0" fontId="2" fillId="2" borderId="0" xfId="0" applyFont="1" applyFill="1" applyAlignment="1">
      <alignment horizontal="center"/>
    </xf>
    <xf numFmtId="0" fontId="2" fillId="2" borderId="20" xfId="0" applyFont="1" applyFill="1" applyBorder="1"/>
    <xf numFmtId="0" fontId="2" fillId="2" borderId="22" xfId="0" applyFont="1" applyFill="1" applyBorder="1" applyAlignment="1">
      <alignment horizontal="center"/>
    </xf>
    <xf numFmtId="0" fontId="1" fillId="0" borderId="0" xfId="0" quotePrefix="1" applyFont="1" applyBorder="1" applyAlignment="1">
      <alignment horizontal="center"/>
    </xf>
    <xf numFmtId="0" fontId="2" fillId="0" borderId="0"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xf>
    <xf numFmtId="0" fontId="5" fillId="0" borderId="0" xfId="0" applyFont="1"/>
    <xf numFmtId="0" fontId="0" fillId="0" borderId="0" xfId="0" applyAlignment="1">
      <alignment horizontal="center" vertical="center"/>
    </xf>
    <xf numFmtId="0" fontId="0" fillId="0" borderId="0" xfId="0" applyAlignment="1">
      <alignment horizontal="center"/>
    </xf>
    <xf numFmtId="0" fontId="6" fillId="0" borderId="0" xfId="0" applyFont="1"/>
    <xf numFmtId="0" fontId="7" fillId="0" borderId="0" xfId="0" applyFont="1"/>
    <xf numFmtId="0" fontId="7" fillId="0" borderId="0" xfId="0" applyFont="1" applyAlignment="1">
      <alignment horizontal="center"/>
    </xf>
    <xf numFmtId="0" fontId="7" fillId="0" borderId="1"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center" vertical="center"/>
    </xf>
    <xf numFmtId="0" fontId="7" fillId="0" borderId="4" xfId="0" applyFont="1" applyFill="1" applyBorder="1" applyAlignment="1">
      <alignment horizontal="center"/>
    </xf>
    <xf numFmtId="0" fontId="7" fillId="0" borderId="24" xfId="0" applyFont="1" applyBorder="1" applyAlignment="1">
      <alignment horizontal="center"/>
    </xf>
    <xf numFmtId="0" fontId="7" fillId="0" borderId="24" xfId="0" applyFont="1" applyFill="1" applyBorder="1" applyAlignment="1">
      <alignment horizontal="center"/>
    </xf>
    <xf numFmtId="0" fontId="7" fillId="0" borderId="25" xfId="0" applyFont="1" applyFill="1" applyBorder="1" applyAlignment="1">
      <alignment horizontal="center"/>
    </xf>
    <xf numFmtId="0" fontId="7" fillId="0" borderId="1" xfId="0" applyFont="1" applyBorder="1"/>
    <xf numFmtId="0" fontId="0" fillId="0" borderId="23" xfId="0" applyBorder="1" applyAlignment="1">
      <alignment horizontal="center"/>
    </xf>
    <xf numFmtId="0" fontId="0" fillId="0" borderId="23" xfId="0" applyBorder="1" applyAlignment="1">
      <alignment horizontal="center" vertical="center"/>
    </xf>
    <xf numFmtId="0" fontId="8" fillId="0" borderId="23" xfId="0" applyFont="1" applyFill="1" applyBorder="1" applyAlignment="1">
      <alignment horizontal="center"/>
    </xf>
    <xf numFmtId="0" fontId="8" fillId="0" borderId="4" xfId="0" applyFont="1" applyFill="1" applyBorder="1" applyAlignment="1">
      <alignment horizontal="center"/>
    </xf>
    <xf numFmtId="0" fontId="0" fillId="0" borderId="9"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7" fillId="0" borderId="20" xfId="0" applyFont="1" applyBorder="1"/>
    <xf numFmtId="0" fontId="0" fillId="0" borderId="26" xfId="0" applyBorder="1" applyAlignment="1">
      <alignment horizontal="center"/>
    </xf>
    <xf numFmtId="0" fontId="0" fillId="0" borderId="26" xfId="0" applyBorder="1" applyAlignment="1">
      <alignment horizontal="center" vertical="center"/>
    </xf>
    <xf numFmtId="0" fontId="8" fillId="0" borderId="26" xfId="0" applyFont="1" applyFill="1" applyBorder="1" applyAlignment="1">
      <alignment horizontal="center"/>
    </xf>
    <xf numFmtId="0" fontId="8" fillId="0" borderId="27" xfId="0" applyFont="1" applyFill="1" applyBorder="1" applyAlignment="1">
      <alignment horizontal="center"/>
    </xf>
    <xf numFmtId="0" fontId="0" fillId="0" borderId="10" xfId="0"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0" fontId="7" fillId="0" borderId="27" xfId="0" applyFont="1" applyBorder="1" applyAlignment="1">
      <alignment horizontal="center"/>
    </xf>
    <xf numFmtId="0" fontId="7" fillId="0" borderId="4" xfId="0" applyFont="1" applyBorder="1" applyAlignment="1">
      <alignment horizontal="center" vertical="center"/>
    </xf>
    <xf numFmtId="0" fontId="7" fillId="0" borderId="5" xfId="0" applyFont="1" applyFill="1" applyBorder="1" applyAlignment="1">
      <alignment horizontal="center"/>
    </xf>
    <xf numFmtId="0" fontId="7" fillId="0" borderId="28" xfId="0" applyFont="1" applyBorder="1"/>
    <xf numFmtId="0" fontId="0" fillId="0" borderId="29" xfId="0" applyBorder="1" applyAlignment="1">
      <alignment horizontal="center"/>
    </xf>
    <xf numFmtId="0" fontId="0" fillId="0" borderId="30" xfId="0" applyBorder="1" applyAlignment="1">
      <alignment horizontal="center"/>
    </xf>
    <xf numFmtId="0" fontId="0" fillId="0" borderId="30" xfId="0" applyBorder="1" applyAlignment="1">
      <alignment horizontal="center" vertical="center"/>
    </xf>
    <xf numFmtId="0" fontId="0" fillId="0" borderId="31" xfId="0" applyBorder="1" applyAlignment="1">
      <alignment horizontal="center"/>
    </xf>
    <xf numFmtId="0" fontId="7" fillId="0" borderId="32" xfId="0" applyFont="1" applyBorder="1"/>
    <xf numFmtId="0" fontId="0" fillId="0" borderId="33" xfId="0" applyBorder="1" applyAlignment="1">
      <alignment horizontal="center"/>
    </xf>
    <xf numFmtId="0" fontId="0" fillId="0" borderId="34" xfId="0" applyBorder="1" applyAlignment="1">
      <alignment horizontal="center"/>
    </xf>
    <xf numFmtId="0" fontId="0" fillId="0" borderId="34"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3" xfId="0" applyBorder="1" applyAlignment="1">
      <alignment horizontal="center" vertical="center"/>
    </xf>
    <xf numFmtId="0" fontId="0" fillId="0" borderId="33" xfId="0" quotePrefix="1" applyBorder="1" applyAlignment="1">
      <alignment horizontal="center"/>
    </xf>
    <xf numFmtId="0" fontId="0" fillId="0" borderId="34" xfId="0" quotePrefix="1" applyBorder="1" applyAlignment="1">
      <alignment horizontal="center"/>
    </xf>
    <xf numFmtId="0" fontId="0" fillId="0" borderId="18" xfId="0" applyBorder="1" applyAlignment="1">
      <alignment horizontal="center" vertical="center"/>
    </xf>
    <xf numFmtId="0" fontId="0" fillId="0" borderId="35" xfId="0" applyBorder="1" applyAlignment="1">
      <alignment horizontal="center"/>
    </xf>
    <xf numFmtId="0" fontId="7" fillId="0" borderId="36" xfId="0" applyFont="1" applyBorder="1"/>
    <xf numFmtId="0" fontId="0" fillId="0" borderId="37" xfId="0" quotePrefix="1" applyBorder="1" applyAlignment="1">
      <alignment horizontal="center"/>
    </xf>
    <xf numFmtId="0" fontId="0" fillId="0" borderId="38" xfId="0" applyBorder="1" applyAlignment="1">
      <alignment horizontal="center"/>
    </xf>
    <xf numFmtId="0" fontId="0" fillId="0" borderId="38" xfId="0" quotePrefix="1" applyBorder="1" applyAlignment="1">
      <alignment horizontal="center"/>
    </xf>
    <xf numFmtId="0" fontId="0" fillId="0" borderId="38" xfId="0" applyBorder="1" applyAlignment="1">
      <alignment horizontal="center" vertical="center"/>
    </xf>
    <xf numFmtId="0" fontId="0" fillId="0" borderId="39" xfId="0" applyBorder="1" applyAlignment="1">
      <alignment horizontal="center"/>
    </xf>
    <xf numFmtId="0" fontId="0" fillId="0" borderId="21" xfId="0" applyBorder="1" applyAlignment="1">
      <alignment horizontal="center"/>
    </xf>
    <xf numFmtId="0" fontId="7" fillId="0" borderId="40" xfId="0" applyFont="1" applyBorder="1" applyAlignment="1">
      <alignment horizontal="center"/>
    </xf>
    <xf numFmtId="0" fontId="7" fillId="0" borderId="25" xfId="0" applyFont="1" applyBorder="1" applyAlignment="1">
      <alignment horizontal="center"/>
    </xf>
    <xf numFmtId="0" fontId="9" fillId="0" borderId="0" xfId="0" applyFont="1" applyBorder="1"/>
    <xf numFmtId="0" fontId="7" fillId="0" borderId="4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25" xfId="0" applyFont="1" applyFill="1" applyBorder="1" applyAlignment="1">
      <alignment horizontal="center" vertical="center"/>
    </xf>
    <xf numFmtId="2" fontId="0" fillId="0" borderId="3" xfId="0" applyNumberFormat="1" applyBorder="1" applyAlignment="1">
      <alignment horizontal="center"/>
    </xf>
    <xf numFmtId="2" fontId="0" fillId="0" borderId="4" xfId="0" applyNumberFormat="1" applyBorder="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4" fontId="0" fillId="0" borderId="4" xfId="0" applyNumberFormat="1" applyBorder="1" applyAlignment="1">
      <alignment horizontal="center"/>
    </xf>
    <xf numFmtId="4" fontId="0" fillId="0" borderId="5" xfId="0" applyNumberFormat="1" applyBorder="1" applyAlignment="1">
      <alignment horizontal="center"/>
    </xf>
    <xf numFmtId="0" fontId="7" fillId="0" borderId="6" xfId="0" applyFont="1" applyBorder="1"/>
    <xf numFmtId="2" fontId="0" fillId="0" borderId="8" xfId="0" applyNumberFormat="1" applyBorder="1" applyAlignment="1">
      <alignment horizontal="center"/>
    </xf>
    <xf numFmtId="2" fontId="0" fillId="0" borderId="9" xfId="0" applyNumberFormat="1" applyBorder="1" applyAlignment="1">
      <alignment horizontal="center"/>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xf>
    <xf numFmtId="2" fontId="0" fillId="0" borderId="17" xfId="0" applyNumberFormat="1" applyBorder="1" applyAlignment="1">
      <alignment horizontal="center"/>
    </xf>
    <xf numFmtId="4" fontId="0" fillId="0" borderId="17" xfId="0" applyNumberFormat="1" applyBorder="1" applyAlignment="1">
      <alignment horizontal="center"/>
    </xf>
    <xf numFmtId="4" fontId="0" fillId="0" borderId="19" xfId="0" applyNumberFormat="1" applyBorder="1" applyAlignment="1">
      <alignment horizontal="center"/>
    </xf>
    <xf numFmtId="0" fontId="7" fillId="0" borderId="11" xfId="0" applyFont="1" applyBorder="1" applyAlignment="1">
      <alignment horizontal="left"/>
    </xf>
    <xf numFmtId="2" fontId="0" fillId="0" borderId="13" xfId="0" quotePrefix="1" applyNumberFormat="1" applyBorder="1" applyAlignment="1">
      <alignment horizontal="center"/>
    </xf>
    <xf numFmtId="2" fontId="0" fillId="0" borderId="13" xfId="0" applyNumberFormat="1" applyBorder="1" applyAlignment="1">
      <alignment horizontal="center"/>
    </xf>
    <xf numFmtId="2" fontId="0" fillId="0" borderId="14" xfId="0" applyNumberFormat="1" applyBorder="1" applyAlignment="1">
      <alignment horizont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4" xfId="0" applyBorder="1" applyAlignment="1">
      <alignment horizontal="center" vertical="center"/>
    </xf>
    <xf numFmtId="2" fontId="0" fillId="0" borderId="14" xfId="0" applyNumberFormat="1" applyBorder="1" applyAlignment="1">
      <alignment horizontal="center" vertical="center"/>
    </xf>
    <xf numFmtId="4" fontId="0" fillId="0" borderId="14" xfId="0" applyNumberFormat="1" applyBorder="1" applyAlignment="1">
      <alignment horizontal="center" vertical="center"/>
    </xf>
    <xf numFmtId="4" fontId="0" fillId="0" borderId="13" xfId="0" applyNumberFormat="1" applyBorder="1" applyAlignment="1">
      <alignment horizontal="center" vertical="center"/>
    </xf>
    <xf numFmtId="4" fontId="0" fillId="0" borderId="15" xfId="0" applyNumberFormat="1" applyBorder="1" applyAlignment="1">
      <alignment horizontal="center" vertical="center"/>
    </xf>
    <xf numFmtId="0" fontId="7" fillId="0" borderId="6" xfId="0" applyFont="1" applyBorder="1" applyAlignment="1">
      <alignment horizontal="left"/>
    </xf>
    <xf numFmtId="0" fontId="0" fillId="0" borderId="9" xfId="0" applyBorder="1" applyAlignment="1">
      <alignment horizontal="center" vertical="center"/>
    </xf>
    <xf numFmtId="2" fontId="0" fillId="0" borderId="9" xfId="0" applyNumberFormat="1" applyBorder="1" applyAlignment="1">
      <alignment horizontal="center" vertical="center"/>
    </xf>
    <xf numFmtId="4" fontId="0" fillId="0" borderId="9" xfId="0" applyNumberFormat="1" applyBorder="1" applyAlignment="1">
      <alignment horizontal="center" vertical="center"/>
    </xf>
    <xf numFmtId="4" fontId="0" fillId="0" borderId="8" xfId="0" applyNumberFormat="1" applyBorder="1" applyAlignment="1">
      <alignment horizontal="center" vertical="center"/>
    </xf>
    <xf numFmtId="4" fontId="0" fillId="0" borderId="10" xfId="0" applyNumberFormat="1" applyBorder="1" applyAlignment="1">
      <alignment horizontal="center" vertical="center"/>
    </xf>
    <xf numFmtId="2" fontId="0" fillId="0" borderId="8" xfId="0" quotePrefix="1" applyNumberFormat="1" applyBorder="1" applyAlignment="1">
      <alignment horizontal="center"/>
    </xf>
    <xf numFmtId="4" fontId="0" fillId="0" borderId="9" xfId="0" applyNumberFormat="1" applyBorder="1" applyAlignment="1">
      <alignment horizontal="center"/>
    </xf>
    <xf numFmtId="4" fontId="0" fillId="0" borderId="8" xfId="0" applyNumberFormat="1" applyBorder="1" applyAlignment="1">
      <alignment horizontal="center"/>
    </xf>
    <xf numFmtId="4" fontId="0" fillId="0" borderId="10" xfId="0" applyNumberFormat="1" applyBorder="1" applyAlignment="1">
      <alignment horizontal="center"/>
    </xf>
    <xf numFmtId="0" fontId="7" fillId="0" borderId="20" xfId="0" applyFont="1" applyBorder="1" applyAlignment="1">
      <alignment horizontal="left"/>
    </xf>
    <xf numFmtId="2" fontId="0" fillId="0" borderId="21" xfId="0" quotePrefix="1" applyNumberFormat="1" applyBorder="1" applyAlignment="1">
      <alignment horizontal="center"/>
    </xf>
    <xf numFmtId="2" fontId="0" fillId="0" borderId="21" xfId="0" applyNumberFormat="1" applyBorder="1" applyAlignment="1">
      <alignment horizontal="center"/>
    </xf>
    <xf numFmtId="2" fontId="0" fillId="0" borderId="27" xfId="0" applyNumberFormat="1" applyBorder="1" applyAlignment="1">
      <alignment horizontal="center"/>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27" xfId="0" applyBorder="1" applyAlignment="1">
      <alignment horizontal="center"/>
    </xf>
    <xf numFmtId="4" fontId="0" fillId="0" borderId="27" xfId="0" applyNumberFormat="1" applyBorder="1" applyAlignment="1">
      <alignment horizontal="center"/>
    </xf>
    <xf numFmtId="4" fontId="0" fillId="0" borderId="21" xfId="0" applyNumberFormat="1" applyBorder="1" applyAlignment="1">
      <alignment horizontal="center"/>
    </xf>
    <xf numFmtId="4" fontId="0" fillId="0" borderId="22" xfId="0" applyNumberFormat="1" applyBorder="1" applyAlignment="1">
      <alignment horizontal="center"/>
    </xf>
    <xf numFmtId="2" fontId="7" fillId="0" borderId="41" xfId="0" applyNumberFormat="1" applyFont="1" applyBorder="1" applyAlignment="1">
      <alignment horizontal="center"/>
    </xf>
    <xf numFmtId="2" fontId="7" fillId="0" borderId="24" xfId="0" applyNumberFormat="1" applyFont="1" applyBorder="1" applyAlignment="1">
      <alignment horizontal="center"/>
    </xf>
    <xf numFmtId="2" fontId="7" fillId="0" borderId="42" xfId="0" applyNumberFormat="1" applyFont="1" applyBorder="1" applyAlignment="1">
      <alignment horizontal="center"/>
    </xf>
    <xf numFmtId="4" fontId="7" fillId="0" borderId="24" xfId="0" applyNumberFormat="1" applyFont="1" applyBorder="1" applyAlignment="1">
      <alignment horizontal="center"/>
    </xf>
    <xf numFmtId="4" fontId="7" fillId="0" borderId="25" xfId="0" applyNumberFormat="1" applyFont="1" applyBorder="1" applyAlignment="1">
      <alignment horizontal="center"/>
    </xf>
    <xf numFmtId="0" fontId="0" fillId="0" borderId="26" xfId="0" applyBorder="1"/>
    <xf numFmtId="0" fontId="7" fillId="0" borderId="41" xfId="0" applyFont="1" applyFill="1" applyBorder="1" applyAlignment="1">
      <alignment horizontal="center"/>
    </xf>
    <xf numFmtId="4" fontId="0" fillId="0" borderId="3" xfId="0" applyNumberFormat="1" applyBorder="1" applyAlignment="1">
      <alignment horizontal="center"/>
    </xf>
    <xf numFmtId="4" fontId="0" fillId="0" borderId="3" xfId="0" applyNumberFormat="1" applyBorder="1" applyAlignment="1">
      <alignment horizontal="center" vertical="center"/>
    </xf>
    <xf numFmtId="4" fontId="0" fillId="0" borderId="4" xfId="0" applyNumberFormat="1" applyBorder="1" applyAlignment="1">
      <alignment horizontal="center" vertical="center"/>
    </xf>
    <xf numFmtId="0" fontId="8" fillId="0" borderId="4" xfId="0" applyFont="1" applyBorder="1" applyAlignment="1">
      <alignment horizontal="center"/>
    </xf>
    <xf numFmtId="0" fontId="8" fillId="0" borderId="5" xfId="0" applyFont="1" applyBorder="1" applyAlignment="1">
      <alignment horizontal="center"/>
    </xf>
    <xf numFmtId="4" fontId="0" fillId="0" borderId="8" xfId="0" applyNumberFormat="1" applyBorder="1" applyAlignment="1">
      <alignment horizontal="center" vertical="center"/>
    </xf>
    <xf numFmtId="4" fontId="0" fillId="0" borderId="9" xfId="0" applyNumberFormat="1" applyBorder="1" applyAlignment="1">
      <alignment horizontal="center" vertical="center"/>
    </xf>
    <xf numFmtId="0" fontId="8" fillId="0" borderId="9" xfId="0" applyFont="1" applyBorder="1" applyAlignment="1">
      <alignment horizontal="center"/>
    </xf>
    <xf numFmtId="0" fontId="8" fillId="0" borderId="10" xfId="0" applyFont="1" applyBorder="1" applyAlignment="1">
      <alignment horizontal="center"/>
    </xf>
    <xf numFmtId="4" fontId="0" fillId="0" borderId="8" xfId="0" quotePrefix="1" applyNumberFormat="1" applyBorder="1" applyAlignment="1">
      <alignment horizontal="center"/>
    </xf>
    <xf numFmtId="2" fontId="8" fillId="0" borderId="10" xfId="0" applyNumberFormat="1" applyFont="1" applyBorder="1" applyAlignment="1">
      <alignment horizontal="center"/>
    </xf>
    <xf numFmtId="4" fontId="0" fillId="0" borderId="21" xfId="0" applyNumberFormat="1" applyBorder="1" applyAlignment="1">
      <alignment horizontal="center" vertical="center"/>
    </xf>
    <xf numFmtId="4" fontId="0" fillId="0" borderId="27" xfId="0" applyNumberFormat="1" applyBorder="1" applyAlignment="1">
      <alignment horizontal="center" vertical="center"/>
    </xf>
    <xf numFmtId="4" fontId="0" fillId="0" borderId="27" xfId="0" applyNumberFormat="1" applyBorder="1" applyAlignment="1">
      <alignment horizontal="center" vertical="center"/>
    </xf>
    <xf numFmtId="0" fontId="7" fillId="0" borderId="42" xfId="0" applyFont="1" applyBorder="1" applyAlignment="1">
      <alignment horizontal="center"/>
    </xf>
    <xf numFmtId="4" fontId="7" fillId="0" borderId="40" xfId="0" applyNumberFormat="1" applyFont="1" applyBorder="1" applyAlignment="1">
      <alignment horizontal="center"/>
    </xf>
    <xf numFmtId="4" fontId="10" fillId="0" borderId="41" xfId="0" applyNumberFormat="1" applyFont="1" applyBorder="1" applyAlignment="1">
      <alignment horizontal="center"/>
    </xf>
    <xf numFmtId="4" fontId="7" fillId="0" borderId="41" xfId="0" applyNumberFormat="1" applyFont="1" applyBorder="1" applyAlignment="1">
      <alignment horizontal="center"/>
    </xf>
    <xf numFmtId="164" fontId="11" fillId="0" borderId="0" xfId="1" applyNumberFormat="1" applyFont="1" applyFill="1" applyAlignment="1" applyProtection="1">
      <alignment horizontal="right" vertical="top"/>
    </xf>
    <xf numFmtId="0" fontId="7" fillId="0" borderId="43" xfId="0" applyFont="1" applyFill="1" applyBorder="1" applyAlignment="1">
      <alignment horizontal="center"/>
    </xf>
    <xf numFmtId="0" fontId="8" fillId="0" borderId="3" xfId="0" applyFont="1" applyBorder="1" applyAlignment="1">
      <alignment horizontal="center"/>
    </xf>
    <xf numFmtId="0" fontId="8" fillId="0" borderId="8" xfId="0" applyFont="1" applyBorder="1" applyAlignment="1">
      <alignment horizontal="center"/>
    </xf>
    <xf numFmtId="0" fontId="9" fillId="0" borderId="7" xfId="0" applyFont="1" applyBorder="1"/>
    <xf numFmtId="0" fontId="7" fillId="0" borderId="41" xfId="0" applyFont="1" applyBorder="1" applyAlignment="1">
      <alignment horizontal="center"/>
    </xf>
    <xf numFmtId="3" fontId="7" fillId="0" borderId="40" xfId="0" applyNumberFormat="1" applyFont="1" applyBorder="1"/>
    <xf numFmtId="3" fontId="0" fillId="0" borderId="41" xfId="0" applyNumberFormat="1" applyBorder="1" applyAlignment="1">
      <alignment horizontal="center"/>
    </xf>
    <xf numFmtId="3" fontId="0" fillId="0" borderId="24" xfId="0" applyNumberFormat="1" applyBorder="1" applyAlignment="1">
      <alignment horizontal="center"/>
    </xf>
    <xf numFmtId="3" fontId="0" fillId="0" borderId="24" xfId="0" applyNumberFormat="1" applyBorder="1" applyAlignment="1">
      <alignment horizontal="center" vertical="center"/>
    </xf>
    <xf numFmtId="3" fontId="0" fillId="0" borderId="24" xfId="0" quotePrefix="1" applyNumberFormat="1" applyBorder="1" applyAlignment="1">
      <alignment horizontal="center"/>
    </xf>
    <xf numFmtId="3" fontId="0" fillId="0" borderId="41" xfId="0" quotePrefix="1" applyNumberFormat="1" applyBorder="1" applyAlignment="1">
      <alignment horizontal="center"/>
    </xf>
    <xf numFmtId="4" fontId="0" fillId="0" borderId="24" xfId="0" applyNumberFormat="1" applyBorder="1"/>
    <xf numFmtId="4" fontId="0" fillId="0" borderId="25" xfId="0" applyNumberFormat="1" applyBorder="1"/>
    <xf numFmtId="0" fontId="0" fillId="0" borderId="24" xfId="0" applyBorder="1" applyAlignment="1">
      <alignment horizontal="center"/>
    </xf>
    <xf numFmtId="3" fontId="0" fillId="0" borderId="25" xfId="0" applyNumberFormat="1" applyBorder="1" applyAlignment="1">
      <alignment horizontal="center"/>
    </xf>
    <xf numFmtId="0" fontId="1" fillId="2" borderId="44" xfId="0" applyFont="1" applyFill="1" applyBorder="1" applyAlignment="1">
      <alignment horizontal="center"/>
    </xf>
    <xf numFmtId="0" fontId="2" fillId="2" borderId="27" xfId="0" applyFont="1" applyFill="1" applyBorder="1"/>
    <xf numFmtId="0" fontId="1" fillId="2" borderId="21" xfId="0" applyFont="1" applyFill="1" applyBorder="1" applyAlignment="1">
      <alignment horizontal="center"/>
    </xf>
    <xf numFmtId="0" fontId="2" fillId="2" borderId="26"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7"/>
  <sheetViews>
    <sheetView tabSelected="1" zoomScaleNormal="100" workbookViewId="0">
      <selection activeCell="B16" sqref="B16"/>
    </sheetView>
  </sheetViews>
  <sheetFormatPr baseColWidth="10" defaultRowHeight="11.25" x14ac:dyDescent="0.2"/>
  <cols>
    <col min="1" max="1" width="2" style="3" customWidth="1"/>
    <col min="2" max="2" width="51.5703125" style="3" customWidth="1"/>
    <col min="3" max="3" width="11.5703125" style="4" bestFit="1" customWidth="1"/>
    <col min="4" max="4" width="65.7109375" style="3" customWidth="1"/>
    <col min="5" max="5" width="9.42578125" style="4" customWidth="1"/>
    <col min="6" max="6" width="12.5703125" style="4" customWidth="1"/>
    <col min="7" max="7" width="38.42578125" style="4" customWidth="1"/>
    <col min="8" max="8" width="4" style="3" customWidth="1"/>
    <col min="9" max="16384" width="11.42578125" style="3"/>
  </cols>
  <sheetData>
    <row r="1" spans="2:7" x14ac:dyDescent="0.2">
      <c r="B1" s="1" t="s">
        <v>0</v>
      </c>
      <c r="C1" s="2"/>
    </row>
    <row r="2" spans="2:7" x14ac:dyDescent="0.2">
      <c r="B2" s="1" t="s">
        <v>1</v>
      </c>
      <c r="C2" s="2"/>
    </row>
    <row r="3" spans="2:7" x14ac:dyDescent="0.2">
      <c r="B3" s="1" t="s">
        <v>2</v>
      </c>
      <c r="F3" s="5"/>
    </row>
    <row r="4" spans="2:7" x14ac:dyDescent="0.2">
      <c r="B4" s="6" t="s">
        <v>3</v>
      </c>
      <c r="C4" s="7"/>
      <c r="F4" s="5"/>
    </row>
    <row r="5" spans="2:7" ht="21.75" customHeight="1" x14ac:dyDescent="0.2">
      <c r="B5" s="8" t="s">
        <v>4</v>
      </c>
      <c r="C5" s="9"/>
      <c r="D5" s="9"/>
      <c r="E5" s="9"/>
      <c r="F5" s="9"/>
      <c r="G5" s="9"/>
    </row>
    <row r="6" spans="2:7" ht="12.75" x14ac:dyDescent="0.2">
      <c r="B6" s="10"/>
      <c r="C6" s="10"/>
      <c r="D6" s="10"/>
      <c r="E6" s="10"/>
      <c r="F6" s="10"/>
      <c r="G6" s="10"/>
    </row>
    <row r="7" spans="2:7" x14ac:dyDescent="0.2">
      <c r="B7" s="1" t="s">
        <v>0</v>
      </c>
      <c r="C7" s="2"/>
      <c r="F7" s="5"/>
    </row>
    <row r="8" spans="2:7" ht="12" thickBot="1" x14ac:dyDescent="0.25">
      <c r="F8" s="5"/>
    </row>
    <row r="9" spans="2:7" x14ac:dyDescent="0.2">
      <c r="B9" s="11" t="s">
        <v>5</v>
      </c>
      <c r="C9" s="12" t="s">
        <v>6</v>
      </c>
      <c r="D9" s="13" t="s">
        <v>7</v>
      </c>
      <c r="E9" s="14" t="s">
        <v>8</v>
      </c>
      <c r="F9" s="14" t="s">
        <v>9</v>
      </c>
      <c r="G9" s="15" t="s">
        <v>10</v>
      </c>
    </row>
    <row r="10" spans="2:7" x14ac:dyDescent="0.2">
      <c r="B10" s="19" t="s">
        <v>14</v>
      </c>
      <c r="C10" s="20" t="s">
        <v>15</v>
      </c>
      <c r="D10" s="27" t="s">
        <v>16</v>
      </c>
      <c r="E10" s="22" t="s">
        <v>17</v>
      </c>
      <c r="F10" s="23" t="s">
        <v>11</v>
      </c>
      <c r="G10" s="21" t="s">
        <v>13</v>
      </c>
    </row>
    <row r="11" spans="2:7" x14ac:dyDescent="0.2">
      <c r="B11" s="16"/>
      <c r="C11" s="17"/>
      <c r="D11" s="24" t="s">
        <v>18</v>
      </c>
      <c r="E11" s="25" t="s">
        <v>19</v>
      </c>
      <c r="F11" s="26" t="s">
        <v>12</v>
      </c>
      <c r="G11" s="18" t="s">
        <v>13</v>
      </c>
    </row>
    <row r="12" spans="2:7" x14ac:dyDescent="0.2">
      <c r="B12" s="16"/>
      <c r="C12" s="17"/>
      <c r="D12" s="24" t="s">
        <v>20</v>
      </c>
      <c r="E12" s="25" t="s">
        <v>21</v>
      </c>
      <c r="F12" s="26" t="s">
        <v>12</v>
      </c>
      <c r="G12" s="18" t="s">
        <v>13</v>
      </c>
    </row>
    <row r="13" spans="2:7" x14ac:dyDescent="0.2">
      <c r="B13" s="16"/>
      <c r="C13" s="17"/>
      <c r="D13" s="24" t="s">
        <v>22</v>
      </c>
      <c r="E13" s="25" t="s">
        <v>23</v>
      </c>
      <c r="F13" s="26" t="s">
        <v>24</v>
      </c>
      <c r="G13" s="18" t="s">
        <v>13</v>
      </c>
    </row>
    <row r="14" spans="2:7" ht="12" thickBot="1" x14ac:dyDescent="0.25">
      <c r="B14" s="29"/>
      <c r="C14" s="185"/>
      <c r="D14" s="186" t="s">
        <v>25</v>
      </c>
      <c r="E14" s="187" t="s">
        <v>26</v>
      </c>
      <c r="F14" s="188" t="s">
        <v>12</v>
      </c>
      <c r="G14" s="30" t="s">
        <v>13</v>
      </c>
    </row>
    <row r="15" spans="2:7" x14ac:dyDescent="0.2">
      <c r="B15" s="32"/>
      <c r="C15" s="31"/>
      <c r="D15" s="32"/>
      <c r="E15" s="33"/>
      <c r="F15" s="33"/>
      <c r="G15" s="34"/>
    </row>
    <row r="16" spans="2:7" x14ac:dyDescent="0.2">
      <c r="E16" s="28"/>
      <c r="F16" s="35" t="s">
        <v>27</v>
      </c>
    </row>
    <row r="17" spans="2:3" ht="12.75" x14ac:dyDescent="0.2">
      <c r="B17"/>
      <c r="C17" s="33"/>
    </row>
  </sheetData>
  <mergeCells count="1">
    <mergeCell ref="B5:G5"/>
  </mergeCells>
  <pageMargins left="0.46" right="0.12" top="0.57999999999999996" bottom="0.59" header="0" footer="0"/>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9"/>
  <sheetViews>
    <sheetView topLeftCell="A2" zoomScale="75" workbookViewId="0">
      <selection activeCell="F42" sqref="F42"/>
    </sheetView>
  </sheetViews>
  <sheetFormatPr baseColWidth="10" defaultRowHeight="12.75" x14ac:dyDescent="0.2"/>
  <cols>
    <col min="1" max="1" width="4.7109375" customWidth="1"/>
    <col min="2" max="2" width="24.85546875" customWidth="1"/>
    <col min="3" max="3" width="7.7109375" customWidth="1"/>
    <col min="4" max="4" width="6.7109375" customWidth="1"/>
    <col min="5" max="5" width="6.28515625" bestFit="1" customWidth="1"/>
    <col min="6" max="7" width="8.5703125" customWidth="1"/>
    <col min="8" max="8" width="8.7109375" customWidth="1"/>
    <col min="9" max="9" width="7" customWidth="1"/>
    <col min="10" max="11" width="7.5703125" customWidth="1"/>
    <col min="12" max="12" width="6.7109375" customWidth="1"/>
    <col min="13" max="13" width="7" customWidth="1"/>
    <col min="14" max="14" width="6.28515625" style="37" bestFit="1" customWidth="1"/>
    <col min="15" max="16" width="6.28515625" bestFit="1" customWidth="1"/>
    <col min="17" max="17" width="6.5703125" style="38" customWidth="1"/>
    <col min="18" max="18" width="7.28515625" customWidth="1"/>
    <col min="19" max="19" width="8.28515625" customWidth="1"/>
    <col min="20" max="20" width="7.5703125" customWidth="1"/>
    <col min="21" max="21" width="7" customWidth="1"/>
    <col min="22" max="27" width="7.7109375" customWidth="1"/>
  </cols>
  <sheetData>
    <row r="2" spans="2:27" ht="18" x14ac:dyDescent="0.25">
      <c r="B2" s="36" t="s">
        <v>0</v>
      </c>
    </row>
    <row r="3" spans="2:27" ht="15.75" x14ac:dyDescent="0.25">
      <c r="B3" s="39"/>
    </row>
    <row r="6" spans="2:27" x14ac:dyDescent="0.2">
      <c r="B6" s="40" t="s">
        <v>28</v>
      </c>
      <c r="C6" t="s">
        <v>29</v>
      </c>
    </row>
    <row r="7" spans="2:27" x14ac:dyDescent="0.2">
      <c r="B7" s="40"/>
    </row>
    <row r="8" spans="2:27" x14ac:dyDescent="0.2">
      <c r="B8" s="40" t="s">
        <v>30</v>
      </c>
      <c r="C8" s="41" t="s">
        <v>17</v>
      </c>
      <c r="D8" t="s">
        <v>16</v>
      </c>
    </row>
    <row r="9" spans="2:27" x14ac:dyDescent="0.2">
      <c r="B9" s="40"/>
    </row>
    <row r="10" spans="2:27" x14ac:dyDescent="0.2">
      <c r="B10" s="40" t="s">
        <v>31</v>
      </c>
      <c r="C10" t="s">
        <v>32</v>
      </c>
    </row>
    <row r="12" spans="2:27" ht="13.5" thickBot="1" x14ac:dyDescent="0.25"/>
    <row r="13" spans="2:27" ht="13.5" thickBot="1" x14ac:dyDescent="0.25">
      <c r="B13" s="42" t="s">
        <v>33</v>
      </c>
      <c r="C13" s="43">
        <v>1999</v>
      </c>
      <c r="D13" s="43">
        <v>2000</v>
      </c>
      <c r="E13" s="43">
        <v>2001</v>
      </c>
      <c r="F13" s="43">
        <v>2002</v>
      </c>
      <c r="G13" s="43">
        <v>2003</v>
      </c>
      <c r="H13" s="43">
        <v>2004</v>
      </c>
      <c r="I13" s="43">
        <v>2005</v>
      </c>
      <c r="J13" s="43">
        <v>2006</v>
      </c>
      <c r="K13" s="43">
        <v>2007</v>
      </c>
      <c r="L13" s="43">
        <v>2008</v>
      </c>
      <c r="M13" s="44">
        <v>2009</v>
      </c>
      <c r="N13" s="45">
        <v>2010</v>
      </c>
      <c r="O13" s="46">
        <v>2011</v>
      </c>
      <c r="P13" s="46">
        <v>2012</v>
      </c>
      <c r="Q13" s="47">
        <v>2013</v>
      </c>
      <c r="R13" s="47">
        <v>2014</v>
      </c>
      <c r="S13" s="47">
        <v>2015</v>
      </c>
      <c r="T13" s="47">
        <v>2016</v>
      </c>
      <c r="U13" s="48">
        <v>2017</v>
      </c>
      <c r="V13" s="48">
        <v>2018</v>
      </c>
      <c r="W13" s="48">
        <v>2019</v>
      </c>
      <c r="X13" s="48">
        <v>2020</v>
      </c>
      <c r="Y13" s="48">
        <v>2021</v>
      </c>
      <c r="Z13" s="48">
        <v>2022</v>
      </c>
      <c r="AA13" s="49">
        <v>2023</v>
      </c>
    </row>
    <row r="14" spans="2:27" x14ac:dyDescent="0.2">
      <c r="B14" s="50" t="s">
        <v>34</v>
      </c>
      <c r="C14" s="51">
        <v>66</v>
      </c>
      <c r="D14" s="51">
        <v>141</v>
      </c>
      <c r="E14" s="51">
        <v>75</v>
      </c>
      <c r="F14" s="51">
        <v>83</v>
      </c>
      <c r="G14" s="51">
        <v>44</v>
      </c>
      <c r="H14" s="51">
        <v>40</v>
      </c>
      <c r="I14" s="51">
        <v>72</v>
      </c>
      <c r="J14" s="51">
        <v>61</v>
      </c>
      <c r="K14" s="51">
        <v>73</v>
      </c>
      <c r="L14" s="51">
        <v>95</v>
      </c>
      <c r="M14" s="51">
        <v>89</v>
      </c>
      <c r="N14" s="52">
        <v>90</v>
      </c>
      <c r="O14" s="53">
        <v>58</v>
      </c>
      <c r="P14" s="54">
        <v>77</v>
      </c>
      <c r="Q14" s="55">
        <v>25</v>
      </c>
      <c r="R14" s="55">
        <v>74</v>
      </c>
      <c r="S14" s="55">
        <v>38</v>
      </c>
      <c r="T14" s="55">
        <v>35</v>
      </c>
      <c r="U14" s="56">
        <v>64</v>
      </c>
      <c r="V14" s="56">
        <v>27</v>
      </c>
      <c r="W14" s="56">
        <v>75</v>
      </c>
      <c r="X14" s="56">
        <v>6</v>
      </c>
      <c r="Y14" s="56">
        <v>53</v>
      </c>
      <c r="Z14" s="56">
        <v>68</v>
      </c>
      <c r="AA14" s="57">
        <v>41</v>
      </c>
    </row>
    <row r="15" spans="2:27" ht="13.5" thickBot="1" x14ac:dyDescent="0.25">
      <c r="B15" s="58" t="s">
        <v>35</v>
      </c>
      <c r="C15" s="59">
        <v>36</v>
      </c>
      <c r="D15" s="59">
        <v>61</v>
      </c>
      <c r="E15" s="59">
        <v>49</v>
      </c>
      <c r="F15" s="59">
        <v>41</v>
      </c>
      <c r="G15" s="59">
        <v>20</v>
      </c>
      <c r="H15" s="59">
        <v>7</v>
      </c>
      <c r="I15" s="59">
        <v>33</v>
      </c>
      <c r="J15" s="59">
        <v>12</v>
      </c>
      <c r="K15" s="59">
        <v>20</v>
      </c>
      <c r="L15" s="59">
        <v>15</v>
      </c>
      <c r="M15" s="59">
        <v>29</v>
      </c>
      <c r="N15" s="60">
        <v>24</v>
      </c>
      <c r="O15" s="61">
        <v>24</v>
      </c>
      <c r="P15" s="62">
        <v>28</v>
      </c>
      <c r="Q15" s="55">
        <v>6</v>
      </c>
      <c r="R15" s="55">
        <v>21</v>
      </c>
      <c r="S15" s="55">
        <v>20</v>
      </c>
      <c r="T15" s="55">
        <v>12</v>
      </c>
      <c r="U15" s="55">
        <v>17</v>
      </c>
      <c r="V15" s="55">
        <v>8</v>
      </c>
      <c r="W15" s="55">
        <v>13</v>
      </c>
      <c r="X15" s="55">
        <v>40</v>
      </c>
      <c r="Y15" s="55">
        <v>24</v>
      </c>
      <c r="Z15" s="55">
        <v>21</v>
      </c>
      <c r="AA15" s="63">
        <v>14</v>
      </c>
    </row>
    <row r="16" spans="2:27" ht="13.5" thickBot="1" x14ac:dyDescent="0.25">
      <c r="B16" s="64" t="s">
        <v>36</v>
      </c>
      <c r="C16" s="65">
        <f t="shared" ref="C16:AA16" si="0">SUM(C14:C15)</f>
        <v>102</v>
      </c>
      <c r="D16" s="65">
        <f t="shared" si="0"/>
        <v>202</v>
      </c>
      <c r="E16" s="65">
        <f t="shared" si="0"/>
        <v>124</v>
      </c>
      <c r="F16" s="65">
        <f t="shared" si="0"/>
        <v>124</v>
      </c>
      <c r="G16" s="65">
        <f t="shared" si="0"/>
        <v>64</v>
      </c>
      <c r="H16" s="65">
        <f t="shared" si="0"/>
        <v>47</v>
      </c>
      <c r="I16" s="65">
        <f t="shared" si="0"/>
        <v>105</v>
      </c>
      <c r="J16" s="65">
        <f t="shared" si="0"/>
        <v>73</v>
      </c>
      <c r="K16" s="65">
        <f t="shared" si="0"/>
        <v>93</v>
      </c>
      <c r="L16" s="65">
        <v>110</v>
      </c>
      <c r="M16" s="66">
        <f t="shared" si="0"/>
        <v>118</v>
      </c>
      <c r="N16" s="66">
        <f t="shared" si="0"/>
        <v>114</v>
      </c>
      <c r="O16" s="66">
        <f t="shared" si="0"/>
        <v>82</v>
      </c>
      <c r="P16" s="66">
        <f t="shared" si="0"/>
        <v>105</v>
      </c>
      <c r="Q16" s="47">
        <f t="shared" si="0"/>
        <v>31</v>
      </c>
      <c r="R16" s="47">
        <f t="shared" si="0"/>
        <v>95</v>
      </c>
      <c r="S16" s="47">
        <f t="shared" si="0"/>
        <v>58</v>
      </c>
      <c r="T16" s="47">
        <f t="shared" si="0"/>
        <v>47</v>
      </c>
      <c r="U16" s="47">
        <f t="shared" si="0"/>
        <v>81</v>
      </c>
      <c r="V16" s="47">
        <f t="shared" si="0"/>
        <v>35</v>
      </c>
      <c r="W16" s="47">
        <f t="shared" si="0"/>
        <v>88</v>
      </c>
      <c r="X16" s="47">
        <f t="shared" si="0"/>
        <v>46</v>
      </c>
      <c r="Y16" s="47">
        <f t="shared" si="0"/>
        <v>77</v>
      </c>
      <c r="Z16" s="47">
        <f t="shared" si="0"/>
        <v>89</v>
      </c>
      <c r="AA16" s="47">
        <f t="shared" si="0"/>
        <v>55</v>
      </c>
    </row>
    <row r="17" spans="2:27" x14ac:dyDescent="0.2">
      <c r="R17" s="38"/>
      <c r="S17" s="38"/>
      <c r="T17" s="38"/>
    </row>
    <row r="18" spans="2:27" x14ac:dyDescent="0.2">
      <c r="R18" s="38"/>
      <c r="S18" s="38"/>
      <c r="T18" s="38"/>
    </row>
    <row r="19" spans="2:27" ht="13.5" thickBot="1" x14ac:dyDescent="0.25">
      <c r="R19" s="38"/>
      <c r="S19" s="38"/>
      <c r="T19" s="38"/>
    </row>
    <row r="20" spans="2:27" ht="13.5" thickBot="1" x14ac:dyDescent="0.25">
      <c r="B20" s="42" t="s">
        <v>37</v>
      </c>
      <c r="C20" s="43">
        <v>1999</v>
      </c>
      <c r="D20" s="43">
        <v>2000</v>
      </c>
      <c r="E20" s="43">
        <v>2001</v>
      </c>
      <c r="F20" s="43">
        <v>2002</v>
      </c>
      <c r="G20" s="43">
        <v>2003</v>
      </c>
      <c r="H20" s="43">
        <v>2004</v>
      </c>
      <c r="I20" s="43">
        <v>2005</v>
      </c>
      <c r="J20" s="43">
        <v>2006</v>
      </c>
      <c r="K20" s="43">
        <v>2007</v>
      </c>
      <c r="L20" s="43">
        <v>2008</v>
      </c>
      <c r="M20" s="44">
        <v>2009</v>
      </c>
      <c r="N20" s="45">
        <v>2010</v>
      </c>
      <c r="O20" s="67">
        <v>2011</v>
      </c>
      <c r="P20" s="67">
        <v>2012</v>
      </c>
      <c r="Q20" s="44">
        <v>2013</v>
      </c>
      <c r="R20" s="44">
        <v>2014</v>
      </c>
      <c r="S20" s="44">
        <v>2015</v>
      </c>
      <c r="T20" s="44">
        <v>2016</v>
      </c>
      <c r="U20" s="46">
        <v>2017</v>
      </c>
      <c r="V20" s="46">
        <v>2018</v>
      </c>
      <c r="W20" s="46">
        <v>2019</v>
      </c>
      <c r="X20" s="46">
        <v>2020</v>
      </c>
      <c r="Y20" s="46">
        <v>2021</v>
      </c>
      <c r="Z20" s="46">
        <v>2022</v>
      </c>
      <c r="AA20" s="68">
        <v>2023</v>
      </c>
    </row>
    <row r="21" spans="2:27" x14ac:dyDescent="0.2">
      <c r="B21" s="69" t="s">
        <v>38</v>
      </c>
      <c r="C21" s="70">
        <v>1</v>
      </c>
      <c r="D21" s="71">
        <v>2</v>
      </c>
      <c r="E21" s="71">
        <v>2</v>
      </c>
      <c r="F21" s="71">
        <v>4</v>
      </c>
      <c r="G21" s="71">
        <v>3</v>
      </c>
      <c r="H21" s="71">
        <v>5</v>
      </c>
      <c r="I21" s="71">
        <v>1</v>
      </c>
      <c r="J21" s="71">
        <v>4</v>
      </c>
      <c r="K21" s="71">
        <v>4</v>
      </c>
      <c r="L21" s="71">
        <v>2</v>
      </c>
      <c r="M21" s="71">
        <v>9</v>
      </c>
      <c r="N21" s="72">
        <v>4</v>
      </c>
      <c r="O21" s="72">
        <v>1</v>
      </c>
      <c r="P21" s="72">
        <v>2</v>
      </c>
      <c r="Q21" s="71">
        <v>5</v>
      </c>
      <c r="R21" s="71">
        <v>3</v>
      </c>
      <c r="S21" s="71">
        <v>3</v>
      </c>
      <c r="T21" s="71">
        <v>3</v>
      </c>
      <c r="U21" s="71">
        <v>3</v>
      </c>
      <c r="V21" s="71">
        <v>1</v>
      </c>
      <c r="W21" s="71">
        <v>4</v>
      </c>
      <c r="X21" s="73">
        <v>5</v>
      </c>
      <c r="Y21" s="73">
        <v>3</v>
      </c>
      <c r="Z21" s="73">
        <v>15</v>
      </c>
      <c r="AA21" s="71">
        <v>6</v>
      </c>
    </row>
    <row r="22" spans="2:27" x14ac:dyDescent="0.2">
      <c r="B22" s="74" t="s">
        <v>39</v>
      </c>
      <c r="C22" s="75">
        <v>66</v>
      </c>
      <c r="D22" s="76">
        <v>120</v>
      </c>
      <c r="E22" s="76">
        <v>60</v>
      </c>
      <c r="F22" s="76">
        <v>55</v>
      </c>
      <c r="G22" s="76">
        <v>28</v>
      </c>
      <c r="H22" s="76">
        <v>24</v>
      </c>
      <c r="I22" s="76">
        <v>41</v>
      </c>
      <c r="J22" s="76">
        <v>36</v>
      </c>
      <c r="K22" s="76">
        <v>49</v>
      </c>
      <c r="L22" s="76">
        <v>18</v>
      </c>
      <c r="M22" s="76">
        <v>22</v>
      </c>
      <c r="N22" s="77">
        <v>28</v>
      </c>
      <c r="O22" s="77">
        <v>11</v>
      </c>
      <c r="P22" s="77">
        <v>12</v>
      </c>
      <c r="Q22" s="78">
        <v>8</v>
      </c>
      <c r="R22" s="78">
        <v>31</v>
      </c>
      <c r="S22" s="78">
        <v>21</v>
      </c>
      <c r="T22" s="78">
        <v>12</v>
      </c>
      <c r="U22" s="78">
        <v>24</v>
      </c>
      <c r="V22" s="78">
        <v>24</v>
      </c>
      <c r="W22" s="78">
        <v>17</v>
      </c>
      <c r="X22" s="79">
        <v>5</v>
      </c>
      <c r="Y22" s="79">
        <v>20</v>
      </c>
      <c r="Z22" s="79">
        <v>12</v>
      </c>
      <c r="AA22" s="80">
        <v>19</v>
      </c>
    </row>
    <row r="23" spans="2:27" x14ac:dyDescent="0.2">
      <c r="B23" s="74" t="s">
        <v>40</v>
      </c>
      <c r="C23" s="81" t="s">
        <v>41</v>
      </c>
      <c r="D23" s="76">
        <v>4</v>
      </c>
      <c r="E23" s="76">
        <v>3</v>
      </c>
      <c r="F23" s="76">
        <v>7</v>
      </c>
      <c r="G23" s="76">
        <v>10</v>
      </c>
      <c r="H23" s="76">
        <v>5</v>
      </c>
      <c r="I23" s="82" t="s">
        <v>41</v>
      </c>
      <c r="J23" s="82" t="s">
        <v>41</v>
      </c>
      <c r="K23" s="82" t="s">
        <v>41</v>
      </c>
      <c r="L23" s="82" t="s">
        <v>42</v>
      </c>
      <c r="M23" s="82" t="s">
        <v>42</v>
      </c>
      <c r="N23" s="77">
        <f>--Q35</f>
        <v>0</v>
      </c>
      <c r="O23" s="77">
        <f>--R35</f>
        <v>0</v>
      </c>
      <c r="P23" s="77">
        <v>0</v>
      </c>
      <c r="Q23" s="78"/>
      <c r="R23" s="78"/>
      <c r="S23" s="78"/>
      <c r="T23" s="78"/>
      <c r="U23" s="78"/>
      <c r="V23" s="78"/>
      <c r="W23" s="78"/>
      <c r="X23" s="79"/>
      <c r="Y23" s="79"/>
      <c r="Z23" s="79"/>
      <c r="AA23" s="83"/>
    </row>
    <row r="24" spans="2:27" x14ac:dyDescent="0.2">
      <c r="B24" s="74" t="s">
        <v>43</v>
      </c>
      <c r="C24" s="75">
        <v>24</v>
      </c>
      <c r="D24" s="76">
        <v>56</v>
      </c>
      <c r="E24" s="76">
        <v>48</v>
      </c>
      <c r="F24" s="76">
        <v>49</v>
      </c>
      <c r="G24" s="76">
        <v>22</v>
      </c>
      <c r="H24" s="76">
        <v>9</v>
      </c>
      <c r="I24" s="76">
        <v>53</v>
      </c>
      <c r="J24" s="76">
        <v>29</v>
      </c>
      <c r="K24" s="76">
        <v>34</v>
      </c>
      <c r="L24" s="76">
        <v>82</v>
      </c>
      <c r="M24" s="76">
        <v>72</v>
      </c>
      <c r="N24" s="77">
        <v>72</v>
      </c>
      <c r="O24" s="77">
        <v>64</v>
      </c>
      <c r="P24" s="77">
        <v>80</v>
      </c>
      <c r="Q24" s="76">
        <v>17</v>
      </c>
      <c r="R24" s="76">
        <v>57</v>
      </c>
      <c r="S24" s="76">
        <v>31</v>
      </c>
      <c r="T24" s="76">
        <v>26</v>
      </c>
      <c r="U24" s="76">
        <v>52</v>
      </c>
      <c r="V24" s="76">
        <v>8</v>
      </c>
      <c r="W24" s="76">
        <v>56</v>
      </c>
      <c r="X24" s="84">
        <v>33</v>
      </c>
      <c r="Y24" s="84">
        <v>54</v>
      </c>
      <c r="Z24" s="84">
        <v>61</v>
      </c>
      <c r="AA24" s="76">
        <v>26</v>
      </c>
    </row>
    <row r="25" spans="2:27" x14ac:dyDescent="0.2">
      <c r="B25" s="74" t="s">
        <v>44</v>
      </c>
      <c r="C25" s="75">
        <v>11</v>
      </c>
      <c r="D25" s="76">
        <v>13</v>
      </c>
      <c r="E25" s="76">
        <v>10</v>
      </c>
      <c r="F25" s="76">
        <v>7</v>
      </c>
      <c r="G25" s="82">
        <v>1</v>
      </c>
      <c r="H25" s="76">
        <v>3</v>
      </c>
      <c r="I25" s="76">
        <v>9</v>
      </c>
      <c r="J25" s="76">
        <v>5</v>
      </c>
      <c r="K25" s="76">
        <v>9</v>
      </c>
      <c r="L25" s="76">
        <v>8</v>
      </c>
      <c r="M25" s="76">
        <v>15</v>
      </c>
      <c r="N25" s="77">
        <v>8</v>
      </c>
      <c r="O25" s="77">
        <v>5</v>
      </c>
      <c r="P25" s="77">
        <v>8</v>
      </c>
      <c r="Q25" s="76">
        <v>1</v>
      </c>
      <c r="R25" s="76">
        <v>4</v>
      </c>
      <c r="S25" s="76">
        <v>3</v>
      </c>
      <c r="T25" s="76">
        <v>5</v>
      </c>
      <c r="U25" s="76">
        <v>2</v>
      </c>
      <c r="V25" s="76">
        <v>2</v>
      </c>
      <c r="W25" s="76">
        <v>11</v>
      </c>
      <c r="X25" s="84">
        <v>3</v>
      </c>
      <c r="Y25" s="84">
        <v>0</v>
      </c>
      <c r="Z25" s="84">
        <v>1</v>
      </c>
      <c r="AA25" s="76">
        <v>3</v>
      </c>
    </row>
    <row r="26" spans="2:27" ht="13.5" thickBot="1" x14ac:dyDescent="0.25">
      <c r="B26" s="85" t="s">
        <v>45</v>
      </c>
      <c r="C26" s="86" t="s">
        <v>41</v>
      </c>
      <c r="D26" s="87">
        <v>2</v>
      </c>
      <c r="E26" s="88" t="s">
        <v>41</v>
      </c>
      <c r="F26" s="87">
        <v>2</v>
      </c>
      <c r="G26" s="88" t="s">
        <v>41</v>
      </c>
      <c r="H26" s="87">
        <v>1</v>
      </c>
      <c r="I26" s="87">
        <v>1</v>
      </c>
      <c r="J26" s="87">
        <v>1</v>
      </c>
      <c r="K26" s="87">
        <v>1</v>
      </c>
      <c r="L26" s="87">
        <v>0</v>
      </c>
      <c r="M26" s="87">
        <v>0</v>
      </c>
      <c r="N26" s="89">
        <v>2</v>
      </c>
      <c r="O26" s="89">
        <v>1</v>
      </c>
      <c r="P26" s="89">
        <v>3</v>
      </c>
      <c r="Q26" s="87">
        <v>0</v>
      </c>
      <c r="R26" s="87">
        <v>0</v>
      </c>
      <c r="S26" s="87">
        <v>0</v>
      </c>
      <c r="T26" s="87">
        <v>1</v>
      </c>
      <c r="U26" s="87">
        <v>0</v>
      </c>
      <c r="V26" s="87">
        <v>0</v>
      </c>
      <c r="W26" s="87">
        <v>0</v>
      </c>
      <c r="X26" s="90">
        <v>0</v>
      </c>
      <c r="Y26" s="90">
        <v>0</v>
      </c>
      <c r="Z26" s="90">
        <v>0</v>
      </c>
      <c r="AA26" s="91">
        <v>1</v>
      </c>
    </row>
    <row r="27" spans="2:27" ht="13.5" thickBot="1" x14ac:dyDescent="0.25">
      <c r="B27" s="92" t="s">
        <v>36</v>
      </c>
      <c r="C27" s="65">
        <f t="shared" ref="C27:AA27" si="1">SUM(C21:C26)</f>
        <v>102</v>
      </c>
      <c r="D27" s="65">
        <f t="shared" si="1"/>
        <v>197</v>
      </c>
      <c r="E27" s="65">
        <f t="shared" si="1"/>
        <v>123</v>
      </c>
      <c r="F27" s="65">
        <f t="shared" si="1"/>
        <v>124</v>
      </c>
      <c r="G27" s="65">
        <f t="shared" si="1"/>
        <v>64</v>
      </c>
      <c r="H27" s="65">
        <f t="shared" si="1"/>
        <v>47</v>
      </c>
      <c r="I27" s="65">
        <f t="shared" si="1"/>
        <v>105</v>
      </c>
      <c r="J27" s="65">
        <f t="shared" si="1"/>
        <v>75</v>
      </c>
      <c r="K27" s="65">
        <f t="shared" si="1"/>
        <v>97</v>
      </c>
      <c r="L27" s="65">
        <f t="shared" si="1"/>
        <v>110</v>
      </c>
      <c r="M27" s="66">
        <f t="shared" si="1"/>
        <v>118</v>
      </c>
      <c r="N27" s="66">
        <f t="shared" si="1"/>
        <v>114</v>
      </c>
      <c r="O27" s="66">
        <f t="shared" si="1"/>
        <v>82</v>
      </c>
      <c r="P27" s="66">
        <f t="shared" si="1"/>
        <v>105</v>
      </c>
      <c r="Q27" s="66">
        <f t="shared" si="1"/>
        <v>31</v>
      </c>
      <c r="R27" s="66">
        <f t="shared" si="1"/>
        <v>95</v>
      </c>
      <c r="S27" s="66">
        <f t="shared" si="1"/>
        <v>58</v>
      </c>
      <c r="T27" s="66">
        <f t="shared" si="1"/>
        <v>47</v>
      </c>
      <c r="U27" s="66">
        <f t="shared" si="1"/>
        <v>81</v>
      </c>
      <c r="V27" s="66">
        <f t="shared" si="1"/>
        <v>35</v>
      </c>
      <c r="W27" s="66">
        <f t="shared" si="1"/>
        <v>88</v>
      </c>
      <c r="X27" s="47">
        <f t="shared" si="1"/>
        <v>46</v>
      </c>
      <c r="Y27" s="47">
        <f t="shared" si="1"/>
        <v>77</v>
      </c>
      <c r="Z27" s="47">
        <f t="shared" si="1"/>
        <v>89</v>
      </c>
      <c r="AA27" s="93">
        <f t="shared" si="1"/>
        <v>55</v>
      </c>
    </row>
    <row r="29" spans="2:27" x14ac:dyDescent="0.2">
      <c r="Q29" s="38" t="s">
        <v>46</v>
      </c>
    </row>
  </sheetData>
  <mergeCells count="11">
    <mergeCell ref="W22:W23"/>
    <mergeCell ref="X22:X23"/>
    <mergeCell ref="Y22:Y23"/>
    <mergeCell ref="Z22:Z23"/>
    <mergeCell ref="AA22:AA23"/>
    <mergeCell ref="Q22:Q23"/>
    <mergeCell ref="R22:R23"/>
    <mergeCell ref="S22:S23"/>
    <mergeCell ref="T22:T23"/>
    <mergeCell ref="U22:U23"/>
    <mergeCell ref="V22:V23"/>
  </mergeCells>
  <pageMargins left="0.75" right="0.75" top="1" bottom="1" header="0" footer="0"/>
  <pageSetup paperSize="9"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4"/>
  <sheetViews>
    <sheetView zoomScale="80" zoomScaleNormal="80" workbookViewId="0">
      <selection activeCell="F42" sqref="F42"/>
    </sheetView>
  </sheetViews>
  <sheetFormatPr baseColWidth="10" defaultRowHeight="12.75" x14ac:dyDescent="0.2"/>
  <cols>
    <col min="1" max="1" width="1.7109375" customWidth="1"/>
    <col min="2" max="2" width="24.42578125" customWidth="1"/>
    <col min="3" max="3" width="9.28515625" customWidth="1"/>
    <col min="4" max="4" width="8.42578125" customWidth="1"/>
    <col min="5" max="5" width="7.5703125" customWidth="1"/>
    <col min="6" max="6" width="7.7109375" customWidth="1"/>
    <col min="7" max="7" width="7.28515625" bestFit="1" customWidth="1"/>
    <col min="8" max="8" width="6.7109375" bestFit="1" customWidth="1"/>
    <col min="9" max="9" width="7.5703125" bestFit="1" customWidth="1"/>
    <col min="10" max="11" width="6.7109375" bestFit="1" customWidth="1"/>
    <col min="12" max="12" width="6.28515625" bestFit="1" customWidth="1"/>
    <col min="13" max="13" width="8" bestFit="1" customWidth="1"/>
    <col min="14" max="14" width="7.5703125" style="37" bestFit="1" customWidth="1"/>
    <col min="15" max="15" width="6.7109375" bestFit="1" customWidth="1"/>
    <col min="16" max="16" width="7.5703125" bestFit="1" customWidth="1"/>
    <col min="17" max="17" width="7.28515625" style="38" customWidth="1"/>
    <col min="18" max="18" width="6.7109375" bestFit="1" customWidth="1"/>
    <col min="19" max="19" width="7.7109375" customWidth="1"/>
    <col min="20" max="20" width="8.7109375" customWidth="1"/>
    <col min="21" max="24" width="7.7109375" customWidth="1"/>
    <col min="25" max="26" width="8" customWidth="1"/>
    <col min="27" max="27" width="7.85546875" customWidth="1"/>
  </cols>
  <sheetData>
    <row r="2" spans="2:27" ht="18" x14ac:dyDescent="0.25">
      <c r="B2" s="36" t="s">
        <v>0</v>
      </c>
    </row>
    <row r="3" spans="2:27" ht="15.75" x14ac:dyDescent="0.25">
      <c r="B3" s="39"/>
    </row>
    <row r="6" spans="2:27" x14ac:dyDescent="0.2">
      <c r="B6" s="40" t="s">
        <v>28</v>
      </c>
      <c r="C6" t="s">
        <v>29</v>
      </c>
    </row>
    <row r="7" spans="2:27" x14ac:dyDescent="0.2">
      <c r="B7" s="40"/>
    </row>
    <row r="8" spans="2:27" x14ac:dyDescent="0.2">
      <c r="B8" s="40" t="s">
        <v>30</v>
      </c>
      <c r="C8" s="41" t="s">
        <v>19</v>
      </c>
      <c r="D8" s="94" t="s">
        <v>18</v>
      </c>
    </row>
    <row r="9" spans="2:27" x14ac:dyDescent="0.2">
      <c r="B9" s="40"/>
    </row>
    <row r="10" spans="2:27" x14ac:dyDescent="0.2">
      <c r="B10" s="40" t="s">
        <v>31</v>
      </c>
      <c r="C10" t="s">
        <v>32</v>
      </c>
    </row>
    <row r="13" spans="2:27" ht="13.5" thickBot="1" x14ac:dyDescent="0.25"/>
    <row r="14" spans="2:27" ht="13.5" thickBot="1" x14ac:dyDescent="0.25">
      <c r="B14" s="42" t="s">
        <v>47</v>
      </c>
      <c r="C14" s="43">
        <v>1999</v>
      </c>
      <c r="D14" s="43">
        <v>2000</v>
      </c>
      <c r="E14" s="43">
        <v>2001</v>
      </c>
      <c r="F14" s="43">
        <v>2002</v>
      </c>
      <c r="G14" s="43">
        <v>2003</v>
      </c>
      <c r="H14" s="43">
        <v>2004</v>
      </c>
      <c r="I14" s="43">
        <v>2005</v>
      </c>
      <c r="J14" s="43">
        <v>2006</v>
      </c>
      <c r="K14" s="43">
        <v>2007</v>
      </c>
      <c r="L14" s="43">
        <v>2008</v>
      </c>
      <c r="M14" s="44">
        <v>2009</v>
      </c>
      <c r="N14" s="95">
        <v>2010</v>
      </c>
      <c r="O14" s="96">
        <v>2011</v>
      </c>
      <c r="P14" s="96">
        <v>2012</v>
      </c>
      <c r="Q14" s="96">
        <v>2013</v>
      </c>
      <c r="R14" s="96">
        <v>2014</v>
      </c>
      <c r="S14" s="96">
        <v>2015</v>
      </c>
      <c r="T14" s="96">
        <v>2016</v>
      </c>
      <c r="U14" s="96">
        <v>2017</v>
      </c>
      <c r="V14" s="96">
        <v>2018</v>
      </c>
      <c r="W14" s="96">
        <v>2019</v>
      </c>
      <c r="X14" s="96">
        <v>2020</v>
      </c>
      <c r="Y14" s="96">
        <v>2021</v>
      </c>
      <c r="Z14" s="96">
        <v>2022</v>
      </c>
      <c r="AA14" s="97">
        <v>2023</v>
      </c>
    </row>
    <row r="15" spans="2:27" x14ac:dyDescent="0.2">
      <c r="B15" s="50" t="s">
        <v>48</v>
      </c>
      <c r="C15" s="98">
        <v>6.9</v>
      </c>
      <c r="D15" s="98">
        <v>43.4</v>
      </c>
      <c r="E15" s="98">
        <v>16.18</v>
      </c>
      <c r="F15" s="98">
        <v>32.9</v>
      </c>
      <c r="G15" s="98">
        <v>9.3000000000000007</v>
      </c>
      <c r="H15" s="98">
        <v>12.8</v>
      </c>
      <c r="I15" s="98">
        <v>35</v>
      </c>
      <c r="J15" s="98">
        <v>12.7</v>
      </c>
      <c r="K15" s="98">
        <v>8.3000000000000007</v>
      </c>
      <c r="L15" s="98">
        <v>8.02</v>
      </c>
      <c r="M15" s="99">
        <v>33.94</v>
      </c>
      <c r="N15" s="100">
        <v>22.98</v>
      </c>
      <c r="O15" s="101">
        <v>10.18</v>
      </c>
      <c r="P15" s="101">
        <v>17.48</v>
      </c>
      <c r="Q15" s="56">
        <v>1.02</v>
      </c>
      <c r="R15" s="56">
        <v>14.98</v>
      </c>
      <c r="S15" s="56">
        <v>24.98</v>
      </c>
      <c r="T15" s="99">
        <v>53.97</v>
      </c>
      <c r="U15" s="56">
        <v>88.9</v>
      </c>
      <c r="V15" s="56">
        <v>26</v>
      </c>
      <c r="W15" s="56">
        <v>10.58</v>
      </c>
      <c r="X15" s="56">
        <v>1.53</v>
      </c>
      <c r="Y15" s="102">
        <v>208.87</v>
      </c>
      <c r="Z15" s="102">
        <f>195.46-Z16</f>
        <v>99.820000000000007</v>
      </c>
      <c r="AA15" s="103">
        <v>9.83</v>
      </c>
    </row>
    <row r="16" spans="2:27" x14ac:dyDescent="0.2">
      <c r="B16" s="104" t="s">
        <v>49</v>
      </c>
      <c r="C16" s="105">
        <v>165.3</v>
      </c>
      <c r="D16" s="105">
        <v>185.5</v>
      </c>
      <c r="E16" s="105">
        <v>297.87</v>
      </c>
      <c r="F16" s="105">
        <v>132.1</v>
      </c>
      <c r="G16" s="105">
        <f>G17+G18+G19+G20</f>
        <v>100.7</v>
      </c>
      <c r="H16" s="105">
        <f>H17+H18+H19+H20</f>
        <v>22.799999999999997</v>
      </c>
      <c r="I16" s="105">
        <f>I17+I18+I19+I20</f>
        <v>137.6</v>
      </c>
      <c r="J16" s="105">
        <f>J17+J18+J19+J20</f>
        <v>37.199999999999996</v>
      </c>
      <c r="K16" s="105">
        <f>K17+K18+K19+K20</f>
        <v>61.000000000000007</v>
      </c>
      <c r="L16" s="105">
        <v>63.54</v>
      </c>
      <c r="M16" s="106">
        <f>263.26+39.48</f>
        <v>302.74</v>
      </c>
      <c r="N16" s="107">
        <f>281.84-22.98</f>
        <v>258.85999999999996</v>
      </c>
      <c r="O16" s="108">
        <f>20.72+31.73</f>
        <v>52.45</v>
      </c>
      <c r="P16" s="108">
        <f>SUM(P17:P20)</f>
        <v>91.550000000000011</v>
      </c>
      <c r="Q16" s="109">
        <v>26.63</v>
      </c>
      <c r="R16" s="109">
        <v>96.96</v>
      </c>
      <c r="S16" s="109">
        <v>256.76</v>
      </c>
      <c r="T16" s="110">
        <v>38.31</v>
      </c>
      <c r="U16" s="109">
        <v>160.19</v>
      </c>
      <c r="V16" s="109">
        <v>29.17</v>
      </c>
      <c r="W16" s="109">
        <v>44.51</v>
      </c>
      <c r="X16" s="109">
        <v>22.38</v>
      </c>
      <c r="Y16" s="111">
        <v>245.24</v>
      </c>
      <c r="Z16" s="111">
        <v>95.64</v>
      </c>
      <c r="AA16" s="112">
        <v>43.38</v>
      </c>
    </row>
    <row r="17" spans="2:27" x14ac:dyDescent="0.2">
      <c r="B17" s="113" t="s">
        <v>50</v>
      </c>
      <c r="C17" s="114"/>
      <c r="D17" s="115"/>
      <c r="E17" s="115"/>
      <c r="F17" s="115"/>
      <c r="G17" s="114">
        <v>0</v>
      </c>
      <c r="H17" s="115">
        <v>0</v>
      </c>
      <c r="I17" s="114">
        <v>0</v>
      </c>
      <c r="J17" s="114">
        <v>1.9</v>
      </c>
      <c r="K17" s="114">
        <v>3.9</v>
      </c>
      <c r="L17" s="115">
        <v>3.92</v>
      </c>
      <c r="M17" s="116">
        <f>59.94+0.43</f>
        <v>60.37</v>
      </c>
      <c r="N17" s="117">
        <v>0</v>
      </c>
      <c r="O17" s="118">
        <v>0</v>
      </c>
      <c r="P17" s="118">
        <v>0</v>
      </c>
      <c r="Q17" s="119">
        <v>19.95</v>
      </c>
      <c r="R17" s="119">
        <v>72.040000000000006</v>
      </c>
      <c r="S17" s="119">
        <v>237.73</v>
      </c>
      <c r="T17" s="120">
        <v>31.85</v>
      </c>
      <c r="U17" s="120">
        <v>143.99</v>
      </c>
      <c r="V17" s="121">
        <v>23.64</v>
      </c>
      <c r="W17" s="122">
        <v>28.33</v>
      </c>
      <c r="X17" s="121">
        <v>9</v>
      </c>
      <c r="Y17" s="121">
        <f>209.32+1.04</f>
        <v>210.35999999999999</v>
      </c>
      <c r="Z17" s="121">
        <v>55.79</v>
      </c>
      <c r="AA17" s="123">
        <v>32.67</v>
      </c>
    </row>
    <row r="18" spans="2:27" x14ac:dyDescent="0.2">
      <c r="B18" s="124" t="s">
        <v>51</v>
      </c>
      <c r="C18" s="105"/>
      <c r="D18" s="105"/>
      <c r="E18" s="105"/>
      <c r="F18" s="105"/>
      <c r="G18" s="105">
        <v>63</v>
      </c>
      <c r="H18" s="105">
        <v>17.2</v>
      </c>
      <c r="I18" s="105">
        <v>101.5</v>
      </c>
      <c r="J18" s="105">
        <v>22.2</v>
      </c>
      <c r="K18" s="105">
        <v>32.700000000000003</v>
      </c>
      <c r="L18" s="105">
        <v>43.57</v>
      </c>
      <c r="M18" s="106">
        <v>203.32</v>
      </c>
      <c r="N18" s="117">
        <f>229.46+5.6</f>
        <v>235.06</v>
      </c>
      <c r="O18" s="118">
        <v>20.72</v>
      </c>
      <c r="P18" s="118">
        <v>52.02</v>
      </c>
      <c r="Q18" s="125"/>
      <c r="R18" s="125"/>
      <c r="S18" s="125"/>
      <c r="T18" s="126"/>
      <c r="U18" s="126"/>
      <c r="V18" s="127"/>
      <c r="W18" s="128"/>
      <c r="X18" s="127"/>
      <c r="Y18" s="127"/>
      <c r="Z18" s="127"/>
      <c r="AA18" s="129"/>
    </row>
    <row r="19" spans="2:27" x14ac:dyDescent="0.2">
      <c r="B19" s="124" t="s">
        <v>52</v>
      </c>
      <c r="C19" s="105"/>
      <c r="D19" s="105"/>
      <c r="E19" s="105"/>
      <c r="F19" s="105"/>
      <c r="G19" s="130">
        <v>34.4</v>
      </c>
      <c r="H19" s="105">
        <v>5.6</v>
      </c>
      <c r="I19" s="105">
        <v>35.5</v>
      </c>
      <c r="J19" s="105">
        <v>12.1</v>
      </c>
      <c r="K19" s="105">
        <v>23.8</v>
      </c>
      <c r="L19" s="105">
        <v>12.81</v>
      </c>
      <c r="M19" s="106">
        <v>36.700000000000003</v>
      </c>
      <c r="N19" s="117">
        <v>21.35</v>
      </c>
      <c r="O19" s="118">
        <v>26.14</v>
      </c>
      <c r="P19" s="118">
        <v>34.46</v>
      </c>
      <c r="Q19" s="55">
        <v>6.29</v>
      </c>
      <c r="R19" s="55">
        <v>24.92</v>
      </c>
      <c r="S19" s="55">
        <v>18.95</v>
      </c>
      <c r="T19" s="106">
        <v>5.82</v>
      </c>
      <c r="U19" s="55">
        <v>14.23</v>
      </c>
      <c r="V19" s="131">
        <v>3.65</v>
      </c>
      <c r="W19" s="132">
        <v>10.91</v>
      </c>
      <c r="X19" s="131">
        <v>13.36</v>
      </c>
      <c r="Y19" s="131">
        <v>31.7</v>
      </c>
      <c r="Z19" s="131">
        <v>39.380000000000003</v>
      </c>
      <c r="AA19" s="133">
        <v>10.050000000000001</v>
      </c>
    </row>
    <row r="20" spans="2:27" ht="13.5" thickBot="1" x14ac:dyDescent="0.25">
      <c r="B20" s="134" t="s">
        <v>53</v>
      </c>
      <c r="C20" s="135"/>
      <c r="D20" s="136"/>
      <c r="E20" s="135"/>
      <c r="F20" s="136"/>
      <c r="G20" s="135">
        <v>3.3</v>
      </c>
      <c r="H20" s="136"/>
      <c r="I20" s="136">
        <v>0.6</v>
      </c>
      <c r="J20" s="136">
        <v>1</v>
      </c>
      <c r="K20" s="136">
        <v>0.6</v>
      </c>
      <c r="L20" s="136">
        <v>3.24</v>
      </c>
      <c r="M20" s="137">
        <v>2.35</v>
      </c>
      <c r="N20" s="138">
        <v>2.4500000000000002</v>
      </c>
      <c r="O20" s="139">
        <v>5.59</v>
      </c>
      <c r="P20" s="139">
        <v>5.07</v>
      </c>
      <c r="Q20" s="140">
        <v>0</v>
      </c>
      <c r="R20" s="140"/>
      <c r="S20" s="140">
        <v>0.08</v>
      </c>
      <c r="T20" s="137">
        <v>0.64</v>
      </c>
      <c r="U20" s="140">
        <v>1.97</v>
      </c>
      <c r="V20" s="141">
        <v>1.88</v>
      </c>
      <c r="W20" s="142">
        <v>5.27</v>
      </c>
      <c r="X20" s="141">
        <v>0.02</v>
      </c>
      <c r="Y20" s="141">
        <v>3.18</v>
      </c>
      <c r="Z20" s="141">
        <v>0.47</v>
      </c>
      <c r="AA20" s="143">
        <v>0.66</v>
      </c>
    </row>
    <row r="21" spans="2:27" ht="13.5" thickBot="1" x14ac:dyDescent="0.25">
      <c r="B21" s="92" t="s">
        <v>36</v>
      </c>
      <c r="C21" s="144">
        <f t="shared" ref="C21:P21" si="0">SUM(C15:C16)</f>
        <v>172.20000000000002</v>
      </c>
      <c r="D21" s="144">
        <f t="shared" si="0"/>
        <v>228.9</v>
      </c>
      <c r="E21" s="144">
        <f t="shared" si="0"/>
        <v>314.05</v>
      </c>
      <c r="F21" s="144">
        <f t="shared" si="0"/>
        <v>165</v>
      </c>
      <c r="G21" s="144">
        <f t="shared" si="0"/>
        <v>110</v>
      </c>
      <c r="H21" s="144">
        <f t="shared" si="0"/>
        <v>35.599999999999994</v>
      </c>
      <c r="I21" s="144">
        <f t="shared" si="0"/>
        <v>172.6</v>
      </c>
      <c r="J21" s="144">
        <f t="shared" si="0"/>
        <v>49.899999999999991</v>
      </c>
      <c r="K21" s="144">
        <f t="shared" si="0"/>
        <v>69.300000000000011</v>
      </c>
      <c r="L21" s="144">
        <f t="shared" si="0"/>
        <v>71.56</v>
      </c>
      <c r="M21" s="145">
        <f t="shared" si="0"/>
        <v>336.68</v>
      </c>
      <c r="N21" s="145">
        <f t="shared" si="0"/>
        <v>281.83999999999997</v>
      </c>
      <c r="O21" s="145">
        <f t="shared" si="0"/>
        <v>62.63</v>
      </c>
      <c r="P21" s="145">
        <f t="shared" si="0"/>
        <v>109.03000000000002</v>
      </c>
      <c r="Q21" s="146">
        <f t="shared" ref="Q21:W21" si="1">SUM(Q15:Q16)</f>
        <v>27.65</v>
      </c>
      <c r="R21" s="145">
        <f t="shared" si="1"/>
        <v>111.94</v>
      </c>
      <c r="S21" s="145">
        <f t="shared" si="1"/>
        <v>281.74</v>
      </c>
      <c r="T21" s="145">
        <f t="shared" si="1"/>
        <v>92.28</v>
      </c>
      <c r="U21" s="145">
        <f t="shared" si="1"/>
        <v>249.09</v>
      </c>
      <c r="V21" s="145">
        <f t="shared" si="1"/>
        <v>55.17</v>
      </c>
      <c r="W21" s="145">
        <f t="shared" si="1"/>
        <v>55.089999999999996</v>
      </c>
      <c r="X21" s="145">
        <f>X15+X17+X19+X20</f>
        <v>23.91</v>
      </c>
      <c r="Y21" s="147">
        <f>SUM(Y15:Y16)</f>
        <v>454.11</v>
      </c>
      <c r="Z21" s="147">
        <f>SUM(Z15:Z16)</f>
        <v>195.46</v>
      </c>
      <c r="AA21" s="148">
        <f>SUM(AA15:AA16)</f>
        <v>53.21</v>
      </c>
    </row>
    <row r="23" spans="2:27" x14ac:dyDescent="0.2">
      <c r="Q23" s="38" t="s">
        <v>54</v>
      </c>
    </row>
    <row r="24" spans="2:27" x14ac:dyDescent="0.2">
      <c r="Q24" s="38" t="s">
        <v>55</v>
      </c>
    </row>
  </sheetData>
  <mergeCells count="11">
    <mergeCell ref="W17:W18"/>
    <mergeCell ref="X17:X18"/>
    <mergeCell ref="Y17:Y18"/>
    <mergeCell ref="Z17:Z18"/>
    <mergeCell ref="AA17:AA18"/>
    <mergeCell ref="Q17:Q18"/>
    <mergeCell ref="R17:R18"/>
    <mergeCell ref="S17:S18"/>
    <mergeCell ref="T17:T18"/>
    <mergeCell ref="U17:U18"/>
    <mergeCell ref="V17:V18"/>
  </mergeCells>
  <pageMargins left="0.75" right="0.75" top="1" bottom="1" header="0" footer="0"/>
  <pageSetup paperSize="9" scale="9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37"/>
  <sheetViews>
    <sheetView zoomScale="80" zoomScaleNormal="80" workbookViewId="0">
      <selection activeCell="F42" sqref="F42"/>
    </sheetView>
  </sheetViews>
  <sheetFormatPr baseColWidth="10" defaultRowHeight="12.75" x14ac:dyDescent="0.2"/>
  <cols>
    <col min="1" max="1" width="4.7109375" customWidth="1"/>
    <col min="2" max="2" width="32.28515625" customWidth="1"/>
    <col min="3" max="3" width="7.28515625" customWidth="1"/>
    <col min="4" max="4" width="8" customWidth="1"/>
    <col min="5" max="6" width="7.5703125" bestFit="1" customWidth="1"/>
    <col min="7" max="8" width="6.7109375" bestFit="1" customWidth="1"/>
    <col min="9" max="9" width="7.5703125" bestFit="1" customWidth="1"/>
    <col min="10" max="11" width="6.7109375" bestFit="1" customWidth="1"/>
    <col min="12" max="12" width="6.42578125" bestFit="1" customWidth="1"/>
    <col min="13" max="13" width="8" bestFit="1" customWidth="1"/>
    <col min="14" max="14" width="7.5703125" bestFit="1" customWidth="1"/>
    <col min="15" max="15" width="6.7109375" bestFit="1" customWidth="1"/>
    <col min="16" max="16" width="7.5703125" bestFit="1" customWidth="1"/>
    <col min="17" max="17" width="7.7109375" style="38" customWidth="1"/>
    <col min="18" max="18" width="9.28515625" customWidth="1"/>
    <col min="19" max="19" width="8.7109375" customWidth="1"/>
    <col min="20" max="21" width="8.28515625" customWidth="1"/>
    <col min="22" max="22" width="8" customWidth="1"/>
    <col min="23" max="23" width="6.7109375" customWidth="1"/>
    <col min="24" max="24" width="8" customWidth="1"/>
    <col min="25" max="27" width="8.28515625" customWidth="1"/>
  </cols>
  <sheetData>
    <row r="2" spans="2:27" ht="18" x14ac:dyDescent="0.25">
      <c r="B2" s="36" t="s">
        <v>0</v>
      </c>
    </row>
    <row r="3" spans="2:27" ht="15.75" x14ac:dyDescent="0.25">
      <c r="B3" s="39"/>
    </row>
    <row r="6" spans="2:27" x14ac:dyDescent="0.2">
      <c r="B6" s="40" t="s">
        <v>28</v>
      </c>
      <c r="C6" t="s">
        <v>29</v>
      </c>
    </row>
    <row r="7" spans="2:27" x14ac:dyDescent="0.2">
      <c r="B7" s="40"/>
    </row>
    <row r="8" spans="2:27" x14ac:dyDescent="0.2">
      <c r="B8" s="40" t="s">
        <v>30</v>
      </c>
      <c r="C8" s="41" t="s">
        <v>21</v>
      </c>
      <c r="D8" s="94" t="s">
        <v>20</v>
      </c>
    </row>
    <row r="9" spans="2:27" x14ac:dyDescent="0.2">
      <c r="B9" s="40"/>
    </row>
    <row r="10" spans="2:27" x14ac:dyDescent="0.2">
      <c r="B10" s="40" t="s">
        <v>31</v>
      </c>
      <c r="C10" t="s">
        <v>32</v>
      </c>
    </row>
    <row r="13" spans="2:27" ht="13.5" thickBot="1" x14ac:dyDescent="0.25">
      <c r="V13" s="149"/>
      <c r="W13" s="149"/>
      <c r="X13" s="149"/>
    </row>
    <row r="14" spans="2:27" ht="13.5" thickBot="1" x14ac:dyDescent="0.25">
      <c r="B14" s="42" t="s">
        <v>56</v>
      </c>
      <c r="C14" s="43">
        <v>1999</v>
      </c>
      <c r="D14" s="43">
        <v>2000</v>
      </c>
      <c r="E14" s="43">
        <v>2001</v>
      </c>
      <c r="F14" s="43">
        <v>2002</v>
      </c>
      <c r="G14" s="43">
        <v>2003</v>
      </c>
      <c r="H14" s="43">
        <v>2004</v>
      </c>
      <c r="I14" s="43">
        <v>2005</v>
      </c>
      <c r="J14" s="43">
        <v>2006</v>
      </c>
      <c r="K14" s="43">
        <v>2007</v>
      </c>
      <c r="L14" s="43">
        <v>2008</v>
      </c>
      <c r="M14" s="44">
        <v>2009</v>
      </c>
      <c r="N14" s="150">
        <v>2010</v>
      </c>
      <c r="O14" s="48">
        <v>2011</v>
      </c>
      <c r="P14" s="48">
        <v>2012</v>
      </c>
      <c r="Q14" s="48">
        <v>2013</v>
      </c>
      <c r="R14" s="48">
        <v>2014</v>
      </c>
      <c r="S14" s="48">
        <v>2015</v>
      </c>
      <c r="T14" s="48">
        <v>2016</v>
      </c>
      <c r="U14" s="48">
        <v>2017</v>
      </c>
      <c r="V14" s="48">
        <v>2018</v>
      </c>
      <c r="W14" s="48">
        <v>2019</v>
      </c>
      <c r="X14" s="48">
        <v>2020</v>
      </c>
      <c r="Y14" s="48">
        <v>2021</v>
      </c>
      <c r="Z14" s="48">
        <v>2022</v>
      </c>
      <c r="AA14" s="49">
        <v>2023</v>
      </c>
    </row>
    <row r="15" spans="2:27" x14ac:dyDescent="0.2">
      <c r="B15" s="50" t="s">
        <v>57</v>
      </c>
      <c r="C15" s="151">
        <v>3.73</v>
      </c>
      <c r="D15" s="151">
        <v>52.41</v>
      </c>
      <c r="E15" s="151">
        <v>15.94</v>
      </c>
      <c r="F15" s="151">
        <v>41.67</v>
      </c>
      <c r="G15" s="151">
        <v>6.71</v>
      </c>
      <c r="H15" s="151">
        <v>10.93</v>
      </c>
      <c r="I15" s="151">
        <v>7.57</v>
      </c>
      <c r="J15" s="151">
        <v>0.7</v>
      </c>
      <c r="K15" s="151">
        <v>3.24</v>
      </c>
      <c r="L15" s="151">
        <v>2.59</v>
      </c>
      <c r="M15" s="102">
        <v>188.44</v>
      </c>
      <c r="N15" s="152">
        <v>5.78</v>
      </c>
      <c r="O15" s="153">
        <v>0.75</v>
      </c>
      <c r="P15" s="153">
        <v>12.14</v>
      </c>
      <c r="Q15" s="55">
        <v>3.14</v>
      </c>
      <c r="R15" s="153">
        <v>4.16</v>
      </c>
      <c r="S15" s="153">
        <v>40.35</v>
      </c>
      <c r="T15" s="153">
        <v>3.13</v>
      </c>
      <c r="U15" s="56">
        <v>201.85</v>
      </c>
      <c r="V15" s="154">
        <v>2.06</v>
      </c>
      <c r="W15" s="154">
        <v>9.35</v>
      </c>
      <c r="X15" s="154">
        <v>1.51</v>
      </c>
      <c r="Y15" s="154">
        <v>205.68</v>
      </c>
      <c r="Z15" s="154">
        <v>103.89</v>
      </c>
      <c r="AA15" s="155">
        <v>8.1199999999999992</v>
      </c>
    </row>
    <row r="16" spans="2:27" x14ac:dyDescent="0.2">
      <c r="B16" s="104" t="s">
        <v>58</v>
      </c>
      <c r="C16" s="132">
        <v>1</v>
      </c>
      <c r="D16" s="132">
        <v>2.2000000000000002</v>
      </c>
      <c r="E16" s="132">
        <v>0.06</v>
      </c>
      <c r="F16" s="132">
        <v>0</v>
      </c>
      <c r="G16" s="132">
        <v>2.2999999999999998</v>
      </c>
      <c r="H16" s="132">
        <v>0</v>
      </c>
      <c r="I16" s="132">
        <v>7.25</v>
      </c>
      <c r="J16" s="132">
        <v>5.5</v>
      </c>
      <c r="K16" s="132">
        <v>0</v>
      </c>
      <c r="L16" s="132">
        <v>0</v>
      </c>
      <c r="M16" s="131">
        <v>5.15</v>
      </c>
      <c r="N16" s="156">
        <v>0.15</v>
      </c>
      <c r="O16" s="157">
        <v>3</v>
      </c>
      <c r="P16" s="157">
        <v>0</v>
      </c>
      <c r="Q16" s="106">
        <v>0</v>
      </c>
      <c r="R16" s="157">
        <v>0</v>
      </c>
      <c r="S16" s="157">
        <v>0.3</v>
      </c>
      <c r="T16" s="157">
        <v>0</v>
      </c>
      <c r="U16" s="55">
        <v>0</v>
      </c>
      <c r="V16" s="158">
        <v>0</v>
      </c>
      <c r="W16" s="158">
        <v>21.92</v>
      </c>
      <c r="X16" s="158">
        <v>0</v>
      </c>
      <c r="Y16" s="158">
        <v>0</v>
      </c>
      <c r="Z16" s="158">
        <v>0</v>
      </c>
      <c r="AA16" s="159">
        <v>0</v>
      </c>
    </row>
    <row r="17" spans="2:27" x14ac:dyDescent="0.2">
      <c r="B17" s="104" t="s">
        <v>59</v>
      </c>
      <c r="C17" s="132">
        <v>1.5</v>
      </c>
      <c r="D17" s="132">
        <v>1.61</v>
      </c>
      <c r="E17" s="132">
        <v>0.05</v>
      </c>
      <c r="F17" s="132">
        <v>1.93</v>
      </c>
      <c r="G17" s="132">
        <v>0.2</v>
      </c>
      <c r="H17" s="132">
        <v>0</v>
      </c>
      <c r="I17" s="132">
        <v>0.04</v>
      </c>
      <c r="J17" s="132">
        <v>1.66</v>
      </c>
      <c r="K17" s="132">
        <v>2.0099999999999998</v>
      </c>
      <c r="L17" s="132">
        <v>1.33</v>
      </c>
      <c r="M17" s="131">
        <v>0.44</v>
      </c>
      <c r="N17" s="156">
        <v>1.55</v>
      </c>
      <c r="O17" s="157">
        <v>13.62</v>
      </c>
      <c r="P17" s="157">
        <v>4.07</v>
      </c>
      <c r="Q17" s="55">
        <v>0.01</v>
      </c>
      <c r="R17" s="157">
        <v>5.64</v>
      </c>
      <c r="S17" s="157">
        <v>1.1599999999999999</v>
      </c>
      <c r="T17" s="127">
        <v>37.39</v>
      </c>
      <c r="U17" s="55">
        <v>6.95</v>
      </c>
      <c r="V17" s="158">
        <v>0</v>
      </c>
      <c r="W17" s="158">
        <v>23.34</v>
      </c>
      <c r="X17" s="158">
        <v>2.8</v>
      </c>
      <c r="Y17" s="158">
        <v>0</v>
      </c>
      <c r="Z17" s="158">
        <v>0</v>
      </c>
      <c r="AA17" s="159">
        <v>0</v>
      </c>
    </row>
    <row r="18" spans="2:27" x14ac:dyDescent="0.2">
      <c r="B18" s="104" t="s">
        <v>60</v>
      </c>
      <c r="C18" s="132">
        <v>10.92</v>
      </c>
      <c r="D18" s="132">
        <v>64.3</v>
      </c>
      <c r="E18" s="132">
        <v>198.5</v>
      </c>
      <c r="F18" s="132">
        <v>66.08</v>
      </c>
      <c r="G18" s="132">
        <v>65.180000000000007</v>
      </c>
      <c r="H18" s="132">
        <v>17.95</v>
      </c>
      <c r="I18" s="132">
        <v>46.03</v>
      </c>
      <c r="J18" s="132">
        <v>20.3</v>
      </c>
      <c r="K18" s="132">
        <v>20.100000000000001</v>
      </c>
      <c r="L18" s="132">
        <v>23.33</v>
      </c>
      <c r="M18" s="131">
        <v>88.7</v>
      </c>
      <c r="N18" s="156">
        <v>45.13</v>
      </c>
      <c r="O18" s="157">
        <v>12.08</v>
      </c>
      <c r="P18" s="157">
        <v>44.62</v>
      </c>
      <c r="Q18" s="55">
        <v>12.95</v>
      </c>
      <c r="R18" s="157">
        <v>58.62</v>
      </c>
      <c r="S18" s="157">
        <v>109.66</v>
      </c>
      <c r="T18" s="127"/>
      <c r="U18" s="55">
        <v>0</v>
      </c>
      <c r="V18" s="158">
        <v>40.659999999999997</v>
      </c>
      <c r="W18" s="158">
        <v>0.48</v>
      </c>
      <c r="X18" s="158">
        <v>1.79</v>
      </c>
      <c r="Y18" s="158">
        <v>20</v>
      </c>
      <c r="Z18" s="158">
        <v>37.9</v>
      </c>
      <c r="AA18" s="159">
        <v>22.76</v>
      </c>
    </row>
    <row r="19" spans="2:27" x14ac:dyDescent="0.2">
      <c r="B19" s="104" t="s">
        <v>61</v>
      </c>
      <c r="C19" s="160">
        <v>0</v>
      </c>
      <c r="D19" s="132">
        <v>0</v>
      </c>
      <c r="E19" s="132">
        <v>0</v>
      </c>
      <c r="F19" s="132">
        <v>0</v>
      </c>
      <c r="G19" s="132">
        <v>0</v>
      </c>
      <c r="H19" s="132">
        <v>0</v>
      </c>
      <c r="I19" s="160">
        <v>55.04</v>
      </c>
      <c r="J19" s="160">
        <v>4.46</v>
      </c>
      <c r="K19" s="160">
        <v>0</v>
      </c>
      <c r="L19" s="132">
        <v>0.01</v>
      </c>
      <c r="M19" s="131">
        <v>2.59</v>
      </c>
      <c r="N19" s="156">
        <v>0</v>
      </c>
      <c r="O19" s="157">
        <v>7.46</v>
      </c>
      <c r="P19" s="157">
        <v>0</v>
      </c>
      <c r="Q19" s="55">
        <v>1.17</v>
      </c>
      <c r="R19" s="157">
        <v>12.02</v>
      </c>
      <c r="S19" s="157">
        <v>5.04</v>
      </c>
      <c r="T19" s="127">
        <v>51.76</v>
      </c>
      <c r="U19" s="55">
        <v>40.29</v>
      </c>
      <c r="V19" s="158">
        <v>0</v>
      </c>
      <c r="W19" s="158">
        <v>0</v>
      </c>
      <c r="X19" s="158">
        <v>0</v>
      </c>
      <c r="Y19" s="158">
        <v>0</v>
      </c>
      <c r="Z19" s="158">
        <v>0.09</v>
      </c>
      <c r="AA19" s="161">
        <v>13.94</v>
      </c>
    </row>
    <row r="20" spans="2:27" ht="13.5" thickBot="1" x14ac:dyDescent="0.25">
      <c r="B20" s="104" t="s">
        <v>62</v>
      </c>
      <c r="C20" s="132">
        <v>155.13</v>
      </c>
      <c r="D20" s="132">
        <v>104.8</v>
      </c>
      <c r="E20" s="132">
        <v>104.43</v>
      </c>
      <c r="F20" s="132">
        <v>55.34</v>
      </c>
      <c r="G20" s="132">
        <v>35.619999999999997</v>
      </c>
      <c r="H20" s="132">
        <v>6.81</v>
      </c>
      <c r="I20" s="132">
        <v>58.16</v>
      </c>
      <c r="J20" s="132">
        <v>17.25</v>
      </c>
      <c r="K20" s="132">
        <v>44.14</v>
      </c>
      <c r="L20" s="132">
        <v>44.3</v>
      </c>
      <c r="M20" s="131">
        <v>51.36</v>
      </c>
      <c r="N20" s="162">
        <v>229.23</v>
      </c>
      <c r="O20" s="163">
        <v>25.72</v>
      </c>
      <c r="P20" s="163">
        <v>48.2</v>
      </c>
      <c r="Q20" s="55">
        <v>10.38</v>
      </c>
      <c r="R20" s="163">
        <v>31.5</v>
      </c>
      <c r="S20" s="157">
        <v>125.23</v>
      </c>
      <c r="T20" s="164"/>
      <c r="U20" s="55">
        <v>0</v>
      </c>
      <c r="V20" s="158">
        <v>12.45</v>
      </c>
      <c r="W20" s="158">
        <v>0</v>
      </c>
      <c r="X20" s="158">
        <v>17.809999999999999</v>
      </c>
      <c r="Y20" s="158">
        <v>228.43</v>
      </c>
      <c r="Z20" s="158">
        <v>53.58</v>
      </c>
      <c r="AA20" s="159">
        <v>8.4</v>
      </c>
    </row>
    <row r="21" spans="2:27" ht="13.5" thickBot="1" x14ac:dyDescent="0.25">
      <c r="B21" s="165" t="s">
        <v>36</v>
      </c>
      <c r="C21" s="166">
        <f t="shared" ref="C21:U21" si="0">SUM(C15:C20)</f>
        <v>172.28</v>
      </c>
      <c r="D21" s="167">
        <f t="shared" si="0"/>
        <v>225.32</v>
      </c>
      <c r="E21" s="167">
        <f t="shared" si="0"/>
        <v>318.98</v>
      </c>
      <c r="F21" s="167">
        <f t="shared" si="0"/>
        <v>165.02</v>
      </c>
      <c r="G21" s="167">
        <f t="shared" si="0"/>
        <v>110.00999999999999</v>
      </c>
      <c r="H21" s="167">
        <f t="shared" si="0"/>
        <v>35.69</v>
      </c>
      <c r="I21" s="167">
        <f t="shared" si="0"/>
        <v>174.09</v>
      </c>
      <c r="J21" s="167">
        <f t="shared" si="0"/>
        <v>49.87</v>
      </c>
      <c r="K21" s="167">
        <f t="shared" si="0"/>
        <v>69.490000000000009</v>
      </c>
      <c r="L21" s="168">
        <f t="shared" si="0"/>
        <v>71.56</v>
      </c>
      <c r="M21" s="147">
        <f t="shared" si="0"/>
        <v>336.68</v>
      </c>
      <c r="N21" s="147">
        <f t="shared" si="0"/>
        <v>281.83999999999997</v>
      </c>
      <c r="O21" s="147">
        <f t="shared" si="0"/>
        <v>62.629999999999995</v>
      </c>
      <c r="P21" s="147">
        <f t="shared" si="0"/>
        <v>109.03</v>
      </c>
      <c r="Q21" s="147">
        <f t="shared" si="0"/>
        <v>27.65</v>
      </c>
      <c r="R21" s="147">
        <f t="shared" si="0"/>
        <v>111.94</v>
      </c>
      <c r="S21" s="147">
        <f>SUM(S15:S20)</f>
        <v>281.74</v>
      </c>
      <c r="T21" s="147">
        <f t="shared" si="0"/>
        <v>92.28</v>
      </c>
      <c r="U21" s="147">
        <f t="shared" si="0"/>
        <v>249.08999999999997</v>
      </c>
      <c r="V21" s="147">
        <f>SUM(V15:V20)</f>
        <v>55.17</v>
      </c>
      <c r="W21" s="147">
        <f>SUM(W15:W20)</f>
        <v>55.089999999999996</v>
      </c>
      <c r="X21" s="147">
        <f>SUM(X15:X20)</f>
        <v>23.909999999999997</v>
      </c>
      <c r="Y21" s="147">
        <f>SUM(Y15:Y20)</f>
        <v>454.11</v>
      </c>
      <c r="Z21" s="47">
        <v>195.46</v>
      </c>
      <c r="AA21" s="93">
        <f>SUM(AA15:AA20)</f>
        <v>53.22</v>
      </c>
    </row>
    <row r="28" spans="2:27" x14ac:dyDescent="0.2">
      <c r="X28" s="169"/>
      <c r="Y28" s="169"/>
      <c r="Z28" s="169"/>
    </row>
    <row r="29" spans="2:27" ht="13.5" thickBot="1" x14ac:dyDescent="0.25">
      <c r="X29" s="169"/>
      <c r="Y29" s="169"/>
      <c r="Z29" s="169"/>
    </row>
    <row r="30" spans="2:27" ht="13.5" thickBot="1" x14ac:dyDescent="0.25">
      <c r="B30" s="42" t="s">
        <v>56</v>
      </c>
      <c r="C30" s="48">
        <v>2016</v>
      </c>
      <c r="D30" s="48">
        <v>2017</v>
      </c>
      <c r="E30" s="150">
        <v>2018</v>
      </c>
      <c r="F30" s="170">
        <v>2019</v>
      </c>
      <c r="G30" s="48">
        <v>2020</v>
      </c>
      <c r="H30" s="48">
        <v>2021</v>
      </c>
      <c r="I30" s="48">
        <v>2022</v>
      </c>
      <c r="J30" s="49">
        <v>2023</v>
      </c>
      <c r="X30" s="169"/>
      <c r="Y30" s="169"/>
      <c r="Z30" s="169"/>
    </row>
    <row r="31" spans="2:27" x14ac:dyDescent="0.2">
      <c r="B31" s="50" t="s">
        <v>57</v>
      </c>
      <c r="C31" s="153">
        <v>3.13</v>
      </c>
      <c r="D31" s="56">
        <v>201.85</v>
      </c>
      <c r="E31" s="171">
        <v>2.06</v>
      </c>
      <c r="F31" s="154">
        <v>9.35</v>
      </c>
      <c r="G31" s="154">
        <v>1.51</v>
      </c>
      <c r="H31" s="154">
        <v>205.68</v>
      </c>
      <c r="I31" s="154">
        <v>103.89</v>
      </c>
      <c r="J31" s="155">
        <v>8.1199999999999992</v>
      </c>
      <c r="X31" s="169"/>
      <c r="Y31" s="169"/>
      <c r="Z31" s="169"/>
    </row>
    <row r="32" spans="2:27" x14ac:dyDescent="0.2">
      <c r="B32" s="104" t="s">
        <v>58</v>
      </c>
      <c r="C32" s="157">
        <v>0</v>
      </c>
      <c r="D32" s="55">
        <v>0</v>
      </c>
      <c r="E32" s="172">
        <v>0</v>
      </c>
      <c r="F32" s="158">
        <v>21.92</v>
      </c>
      <c r="G32" s="158">
        <v>0</v>
      </c>
      <c r="H32" s="158">
        <v>0</v>
      </c>
      <c r="I32" s="158">
        <v>0</v>
      </c>
      <c r="J32" s="159">
        <v>0</v>
      </c>
    </row>
    <row r="33" spans="2:10" x14ac:dyDescent="0.2">
      <c r="B33" s="104" t="s">
        <v>59</v>
      </c>
      <c r="C33" s="127">
        <v>37.39</v>
      </c>
      <c r="D33" s="55">
        <v>6.95</v>
      </c>
      <c r="E33" s="172">
        <v>0</v>
      </c>
      <c r="F33" s="158">
        <v>23.34</v>
      </c>
      <c r="G33" s="158">
        <v>2.8</v>
      </c>
      <c r="H33" s="158">
        <v>0</v>
      </c>
      <c r="I33" s="158">
        <v>0</v>
      </c>
      <c r="J33" s="159">
        <v>0</v>
      </c>
    </row>
    <row r="34" spans="2:10" x14ac:dyDescent="0.2">
      <c r="B34" s="104" t="s">
        <v>60</v>
      </c>
      <c r="C34" s="127"/>
      <c r="D34" s="55">
        <v>0</v>
      </c>
      <c r="E34" s="172">
        <v>40.659999999999997</v>
      </c>
      <c r="F34" s="158">
        <v>0.48</v>
      </c>
      <c r="G34" s="158">
        <v>1.79</v>
      </c>
      <c r="H34" s="158">
        <v>20</v>
      </c>
      <c r="I34" s="158">
        <v>37.9</v>
      </c>
      <c r="J34" s="159">
        <v>22.76</v>
      </c>
    </row>
    <row r="35" spans="2:10" x14ac:dyDescent="0.2">
      <c r="B35" s="104" t="s">
        <v>61</v>
      </c>
      <c r="C35" s="127">
        <v>51.76</v>
      </c>
      <c r="D35" s="55">
        <v>40.29</v>
      </c>
      <c r="E35" s="172">
        <v>0</v>
      </c>
      <c r="F35" s="158">
        <v>0</v>
      </c>
      <c r="G35" s="158">
        <v>0</v>
      </c>
      <c r="H35" s="158">
        <v>0</v>
      </c>
      <c r="I35" s="158">
        <v>0.09</v>
      </c>
      <c r="J35" s="161">
        <v>13.94</v>
      </c>
    </row>
    <row r="36" spans="2:10" ht="13.5" thickBot="1" x14ac:dyDescent="0.25">
      <c r="B36" s="104" t="s">
        <v>62</v>
      </c>
      <c r="C36" s="164"/>
      <c r="D36" s="55">
        <v>0</v>
      </c>
      <c r="E36" s="172">
        <v>12.45</v>
      </c>
      <c r="F36" s="158">
        <v>0</v>
      </c>
      <c r="G36" s="158">
        <v>17.809999999999999</v>
      </c>
      <c r="H36" s="158">
        <v>228.43</v>
      </c>
      <c r="I36" s="158">
        <v>53.58</v>
      </c>
      <c r="J36" s="159">
        <v>8.4</v>
      </c>
    </row>
    <row r="37" spans="2:10" ht="13.5" thickBot="1" x14ac:dyDescent="0.25">
      <c r="B37" s="92" t="s">
        <v>36</v>
      </c>
      <c r="C37" s="147">
        <f t="shared" ref="C37:H37" si="1">SUM(C31:C36)</f>
        <v>92.28</v>
      </c>
      <c r="D37" s="147">
        <f t="shared" si="1"/>
        <v>249.08999999999997</v>
      </c>
      <c r="E37" s="168">
        <f t="shared" si="1"/>
        <v>55.17</v>
      </c>
      <c r="F37" s="147">
        <f t="shared" si="1"/>
        <v>55.089999999999996</v>
      </c>
      <c r="G37" s="147">
        <f t="shared" si="1"/>
        <v>23.909999999999997</v>
      </c>
      <c r="H37" s="147">
        <f t="shared" si="1"/>
        <v>454.11</v>
      </c>
      <c r="I37" s="47">
        <v>195.46</v>
      </c>
      <c r="J37" s="93">
        <f>SUM(J31:J36)</f>
        <v>53.22</v>
      </c>
    </row>
  </sheetData>
  <mergeCells count="8">
    <mergeCell ref="C33:C34"/>
    <mergeCell ref="C35:C36"/>
    <mergeCell ref="T17:T18"/>
    <mergeCell ref="T19:T20"/>
    <mergeCell ref="X28:Z28"/>
    <mergeCell ref="X29:Z29"/>
    <mergeCell ref="X30:Z30"/>
    <mergeCell ref="X31:Z31"/>
  </mergeCells>
  <pageMargins left="0.74803149606299213" right="0.74803149606299213" top="0.98425196850393704" bottom="0.98425196850393704" header="0" footer="0"/>
  <pageSetup paperSize="9" scale="6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14"/>
  <sheetViews>
    <sheetView zoomScale="75" zoomScaleNormal="75" workbookViewId="0">
      <selection activeCell="F42" sqref="F42"/>
    </sheetView>
  </sheetViews>
  <sheetFormatPr baseColWidth="10" defaultRowHeight="12.75" x14ac:dyDescent="0.2"/>
  <cols>
    <col min="1" max="1" width="4.7109375" customWidth="1"/>
    <col min="2" max="2" width="22.42578125" customWidth="1"/>
    <col min="3" max="3" width="7.5703125" customWidth="1"/>
    <col min="4" max="4" width="8.5703125" customWidth="1"/>
    <col min="5" max="5" width="6.28515625" bestFit="1" customWidth="1"/>
    <col min="6" max="6" width="6.5703125" customWidth="1"/>
    <col min="7" max="7" width="8.28515625" customWidth="1"/>
    <col min="8" max="8" width="6.5703125" bestFit="1" customWidth="1"/>
    <col min="9" max="9" width="10.42578125" customWidth="1"/>
    <col min="10" max="12" width="7.7109375" customWidth="1"/>
    <col min="13" max="13" width="10.28515625" customWidth="1"/>
    <col min="14" max="16" width="8.7109375" customWidth="1"/>
    <col min="17" max="17" width="8.7109375" style="38" customWidth="1"/>
    <col min="18" max="18" width="9.7109375" customWidth="1"/>
    <col min="19" max="19" width="8.42578125" customWidth="1"/>
    <col min="21" max="21" width="10.7109375" customWidth="1"/>
    <col min="22" max="22" width="9.28515625" customWidth="1"/>
    <col min="23" max="23" width="9.5703125" customWidth="1"/>
    <col min="24" max="24" width="7.5703125" customWidth="1"/>
    <col min="25" max="25" width="10.42578125" bestFit="1" customWidth="1"/>
    <col min="26" max="26" width="12.85546875" bestFit="1" customWidth="1"/>
    <col min="27" max="27" width="11" customWidth="1"/>
  </cols>
  <sheetData>
    <row r="2" spans="2:27" ht="18" x14ac:dyDescent="0.25">
      <c r="B2" s="36" t="s">
        <v>0</v>
      </c>
    </row>
    <row r="3" spans="2:27" ht="15.75" x14ac:dyDescent="0.25">
      <c r="B3" s="39"/>
    </row>
    <row r="6" spans="2:27" x14ac:dyDescent="0.2">
      <c r="B6" s="40" t="s">
        <v>28</v>
      </c>
      <c r="C6" t="s">
        <v>29</v>
      </c>
    </row>
    <row r="7" spans="2:27" x14ac:dyDescent="0.2">
      <c r="B7" s="40"/>
    </row>
    <row r="8" spans="2:27" x14ac:dyDescent="0.2">
      <c r="B8" s="40" t="s">
        <v>30</v>
      </c>
      <c r="C8" s="41" t="s">
        <v>23</v>
      </c>
      <c r="D8" s="173" t="s">
        <v>22</v>
      </c>
    </row>
    <row r="9" spans="2:27" x14ac:dyDescent="0.2">
      <c r="B9" s="40"/>
    </row>
    <row r="10" spans="2:27" x14ac:dyDescent="0.2">
      <c r="B10" s="40" t="s">
        <v>31</v>
      </c>
      <c r="C10" t="s">
        <v>32</v>
      </c>
    </row>
    <row r="12" spans="2:27" ht="13.5" thickBot="1" x14ac:dyDescent="0.25"/>
    <row r="13" spans="2:27" ht="13.5" thickBot="1" x14ac:dyDescent="0.25">
      <c r="B13" s="92" t="s">
        <v>63</v>
      </c>
      <c r="C13" s="174">
        <v>1999</v>
      </c>
      <c r="D13" s="174">
        <v>2000</v>
      </c>
      <c r="E13" s="174">
        <v>2001</v>
      </c>
      <c r="F13" s="174">
        <v>2002</v>
      </c>
      <c r="G13" s="174">
        <v>2003</v>
      </c>
      <c r="H13" s="174">
        <v>2004</v>
      </c>
      <c r="I13" s="174">
        <v>2005</v>
      </c>
      <c r="J13" s="174">
        <v>2006</v>
      </c>
      <c r="K13" s="174">
        <v>2007</v>
      </c>
      <c r="L13" s="174">
        <v>2008</v>
      </c>
      <c r="M13" s="174">
        <v>2009</v>
      </c>
      <c r="N13" s="150">
        <v>2010</v>
      </c>
      <c r="O13" s="150">
        <v>2011</v>
      </c>
      <c r="P13" s="150">
        <v>2012</v>
      </c>
      <c r="Q13" s="150">
        <v>2013</v>
      </c>
      <c r="R13" s="150">
        <v>2014</v>
      </c>
      <c r="S13" s="150">
        <v>2015</v>
      </c>
      <c r="T13" s="150">
        <v>2016</v>
      </c>
      <c r="U13" s="150">
        <v>2017</v>
      </c>
      <c r="V13" s="150">
        <v>2018</v>
      </c>
      <c r="W13" s="150">
        <v>2019</v>
      </c>
      <c r="X13" s="48">
        <v>2020</v>
      </c>
      <c r="Y13" s="48">
        <v>2021</v>
      </c>
      <c r="Z13" s="48">
        <v>2022</v>
      </c>
      <c r="AA13" s="49">
        <v>2023</v>
      </c>
    </row>
    <row r="14" spans="2:27" ht="13.5" thickBot="1" x14ac:dyDescent="0.25">
      <c r="B14" s="175" t="s">
        <v>64</v>
      </c>
      <c r="C14" s="176"/>
      <c r="D14" s="176"/>
      <c r="E14" s="176"/>
      <c r="F14" s="176"/>
      <c r="G14" s="176">
        <v>66376</v>
      </c>
      <c r="H14" s="176">
        <v>11576</v>
      </c>
      <c r="I14" s="176">
        <v>189052</v>
      </c>
      <c r="J14" s="176">
        <v>40259</v>
      </c>
      <c r="K14" s="176">
        <v>50019</v>
      </c>
      <c r="L14" s="176">
        <v>87901</v>
      </c>
      <c r="M14" s="177">
        <v>1317888</v>
      </c>
      <c r="N14" s="178">
        <v>439568</v>
      </c>
      <c r="O14" s="178">
        <f>239157+23212</f>
        <v>262369</v>
      </c>
      <c r="P14" s="178">
        <v>278233</v>
      </c>
      <c r="Q14" s="177">
        <v>103848</v>
      </c>
      <c r="R14" s="178">
        <v>1002571</v>
      </c>
      <c r="S14" s="177">
        <v>679223</v>
      </c>
      <c r="T14" s="178">
        <v>232956</v>
      </c>
      <c r="U14" s="177">
        <v>1148224</v>
      </c>
      <c r="V14" s="177">
        <v>160373</v>
      </c>
      <c r="W14" s="179">
        <v>24579</v>
      </c>
      <c r="X14" s="179">
        <v>5985</v>
      </c>
      <c r="Y14" s="180">
        <v>2460536</v>
      </c>
      <c r="Z14" s="181">
        <v>1789372</v>
      </c>
      <c r="AA14" s="182">
        <v>30596.97</v>
      </c>
    </row>
  </sheetData>
  <pageMargins left="0.75" right="0.75" top="1" bottom="1" header="0" footer="0"/>
  <pageSetup paperSize="9"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0"/>
  <sheetViews>
    <sheetView zoomScale="75" workbookViewId="0">
      <selection activeCell="F42" sqref="F42"/>
    </sheetView>
  </sheetViews>
  <sheetFormatPr baseColWidth="10" defaultRowHeight="12.75" x14ac:dyDescent="0.2"/>
  <cols>
    <col min="1" max="1" width="4.7109375" customWidth="1"/>
    <col min="2" max="2" width="34" customWidth="1"/>
    <col min="3" max="3" width="7.28515625" customWidth="1"/>
    <col min="4" max="4" width="7" customWidth="1"/>
    <col min="5" max="5" width="6.28515625" bestFit="1" customWidth="1"/>
    <col min="6" max="6" width="8.28515625" customWidth="1"/>
    <col min="7" max="7" width="8.5703125" customWidth="1"/>
    <col min="8" max="8" width="7" customWidth="1"/>
    <col min="9" max="9" width="7.28515625" customWidth="1"/>
    <col min="10" max="11" width="6.7109375" customWidth="1"/>
    <col min="12" max="12" width="7.42578125" customWidth="1"/>
    <col min="13" max="13" width="7" customWidth="1"/>
    <col min="14" max="20" width="6.28515625" bestFit="1" customWidth="1"/>
    <col min="21" max="21" width="6.5703125" customWidth="1"/>
    <col min="22" max="23" width="7.28515625" customWidth="1"/>
    <col min="24" max="24" width="7.5703125" customWidth="1"/>
    <col min="25" max="26" width="7.42578125" customWidth="1"/>
    <col min="27" max="27" width="8.7109375" customWidth="1"/>
  </cols>
  <sheetData>
    <row r="2" spans="2:27" ht="18" x14ac:dyDescent="0.25">
      <c r="B2" s="36" t="s">
        <v>0</v>
      </c>
    </row>
    <row r="3" spans="2:27" ht="15.75" x14ac:dyDescent="0.25">
      <c r="B3" s="39"/>
    </row>
    <row r="6" spans="2:27" x14ac:dyDescent="0.2">
      <c r="B6" s="40" t="s">
        <v>28</v>
      </c>
      <c r="C6" t="s">
        <v>29</v>
      </c>
    </row>
    <row r="7" spans="2:27" x14ac:dyDescent="0.2">
      <c r="B7" s="40"/>
    </row>
    <row r="8" spans="2:27" x14ac:dyDescent="0.2">
      <c r="B8" s="40" t="s">
        <v>30</v>
      </c>
      <c r="C8" s="41" t="s">
        <v>26</v>
      </c>
      <c r="D8" s="94" t="s">
        <v>65</v>
      </c>
    </row>
    <row r="9" spans="2:27" x14ac:dyDescent="0.2">
      <c r="B9" s="40"/>
    </row>
    <row r="10" spans="2:27" x14ac:dyDescent="0.2">
      <c r="B10" s="40" t="s">
        <v>31</v>
      </c>
      <c r="C10" t="s">
        <v>32</v>
      </c>
    </row>
    <row r="12" spans="2:27" ht="13.5" thickBot="1" x14ac:dyDescent="0.25"/>
    <row r="13" spans="2:27" ht="13.5" thickBot="1" x14ac:dyDescent="0.25">
      <c r="B13" s="42" t="s">
        <v>63</v>
      </c>
      <c r="C13" s="43">
        <v>1999</v>
      </c>
      <c r="D13" s="43">
        <v>2000</v>
      </c>
      <c r="E13" s="43">
        <v>2001</v>
      </c>
      <c r="F13" s="43">
        <v>2002</v>
      </c>
      <c r="G13" s="43">
        <v>2003</v>
      </c>
      <c r="H13" s="43">
        <v>2004</v>
      </c>
      <c r="I13" s="43">
        <v>2005</v>
      </c>
      <c r="J13" s="43">
        <v>2006</v>
      </c>
      <c r="K13" s="43">
        <v>2007</v>
      </c>
      <c r="L13" s="43">
        <v>2008</v>
      </c>
      <c r="M13" s="44">
        <v>2009</v>
      </c>
      <c r="N13" s="47">
        <v>2010</v>
      </c>
      <c r="O13" s="47">
        <v>2011</v>
      </c>
      <c r="P13" s="47">
        <v>2012</v>
      </c>
      <c r="Q13" s="48">
        <v>2013</v>
      </c>
      <c r="R13" s="47">
        <v>2014</v>
      </c>
      <c r="S13" s="47">
        <v>2015</v>
      </c>
      <c r="T13" s="48">
        <v>2016</v>
      </c>
      <c r="U13" s="48">
        <v>2017</v>
      </c>
      <c r="V13" s="48">
        <v>2018</v>
      </c>
      <c r="W13" s="48">
        <v>2019</v>
      </c>
      <c r="X13" s="48">
        <v>2020</v>
      </c>
      <c r="Y13" s="48">
        <v>2021</v>
      </c>
      <c r="Z13" s="48">
        <v>2022</v>
      </c>
      <c r="AA13" s="49">
        <v>2023</v>
      </c>
    </row>
    <row r="14" spans="2:27" ht="13.5" thickBot="1" x14ac:dyDescent="0.25">
      <c r="B14" s="175" t="s">
        <v>66</v>
      </c>
      <c r="C14" s="176">
        <v>970</v>
      </c>
      <c r="D14" s="176">
        <v>1320</v>
      </c>
      <c r="E14" s="176">
        <v>70</v>
      </c>
      <c r="F14" s="176">
        <v>350</v>
      </c>
      <c r="G14" s="176">
        <v>2500</v>
      </c>
      <c r="H14" s="176">
        <v>6411</v>
      </c>
      <c r="I14" s="176">
        <v>1040</v>
      </c>
      <c r="J14" s="176">
        <v>1967</v>
      </c>
      <c r="K14" s="176">
        <v>2258</v>
      </c>
      <c r="L14" s="176">
        <v>2160</v>
      </c>
      <c r="M14" s="177">
        <v>3218</v>
      </c>
      <c r="N14" s="177">
        <v>4340</v>
      </c>
      <c r="O14" s="177">
        <v>69</v>
      </c>
      <c r="P14" s="177">
        <v>2139</v>
      </c>
      <c r="Q14" s="183">
        <v>110</v>
      </c>
      <c r="R14" s="177">
        <v>210</v>
      </c>
      <c r="S14" s="177">
        <v>210</v>
      </c>
      <c r="T14" s="177">
        <v>1253</v>
      </c>
      <c r="U14" s="183">
        <v>473</v>
      </c>
      <c r="V14" s="183">
        <v>75</v>
      </c>
      <c r="W14" s="183">
        <v>51</v>
      </c>
      <c r="X14" s="183">
        <v>10</v>
      </c>
      <c r="Y14" s="177">
        <v>2510</v>
      </c>
      <c r="Z14" s="177">
        <v>3017</v>
      </c>
      <c r="AA14" s="184">
        <v>4414</v>
      </c>
    </row>
    <row r="17" spans="2:2" x14ac:dyDescent="0.2">
      <c r="B17" t="s">
        <v>67</v>
      </c>
    </row>
    <row r="18" spans="2:2" x14ac:dyDescent="0.2">
      <c r="B18" t="s">
        <v>68</v>
      </c>
    </row>
    <row r="19" spans="2:2" x14ac:dyDescent="0.2">
      <c r="B19" t="s">
        <v>69</v>
      </c>
    </row>
    <row r="20" spans="2:2" x14ac:dyDescent="0.2">
      <c r="B20" t="s">
        <v>70</v>
      </c>
    </row>
  </sheetData>
  <pageMargins left="0.74803149606299213" right="0.74803149606299213" top="0.98425196850393704" bottom="0.98425196850393704" header="0" footer="0"/>
  <pageSetup paperSize="9" scale="6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Indice</vt:lpstr>
      <vt:lpstr>4.1</vt:lpstr>
      <vt:lpstr>4.2</vt:lpstr>
      <vt:lpstr>4.3</vt:lpstr>
      <vt:lpstr>4.4</vt:lpstr>
      <vt:lpstr>4.5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Lorente Antoñanzas</dc:creator>
  <cp:lastModifiedBy>Mario Lorente Antoñanzas</cp:lastModifiedBy>
  <dcterms:created xsi:type="dcterms:W3CDTF">2024-03-21T09:53:18Z</dcterms:created>
  <dcterms:modified xsi:type="dcterms:W3CDTF">2024-03-21T09:53:56Z</dcterms:modified>
</cp:coreProperties>
</file>