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stadistica\Instituto de Estadistica de La Rioja\Informacion estadistica\Medio Ambiente\2023_Provisional\"/>
    </mc:Choice>
  </mc:AlternateContent>
  <bookViews>
    <workbookView xWindow="0" yWindow="0" windowWidth="24570" windowHeight="10650"/>
  </bookViews>
  <sheets>
    <sheet name="Indice" sheetId="1" r:id="rId1"/>
    <sheet name="2.1" sheetId="2" r:id="rId2"/>
    <sheet name="2.2" sheetId="3" r:id="rId3"/>
    <sheet name="2.3" sheetId="4" r:id="rId4"/>
    <sheet name="2.4" sheetId="5" r:id="rId5"/>
    <sheet name="2.5" sheetId="6" r:id="rId6"/>
  </sheets>
  <definedNames>
    <definedName name="_xlnm._FilterDatabase" localSheetId="4" hidden="1">'2.4'!$A$16:$W$16</definedName>
    <definedName name="_xlnm._FilterDatabase" localSheetId="5" hidden="1">'2.5'!$B$15:$X$67</definedName>
    <definedName name="_xlnm.Print_Area" localSheetId="1">'2.1'!$A$1:$R$33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6" i="6" l="1"/>
  <c r="V96" i="6"/>
  <c r="U96" i="6"/>
  <c r="T96" i="6"/>
  <c r="S96" i="6"/>
  <c r="R96" i="6"/>
  <c r="Q96" i="6"/>
  <c r="P96" i="6"/>
  <c r="O96" i="6"/>
  <c r="N96" i="6"/>
  <c r="M96" i="6"/>
  <c r="L96" i="6"/>
  <c r="K96" i="6"/>
  <c r="J96" i="6"/>
  <c r="I96" i="6"/>
  <c r="H96" i="6"/>
  <c r="G96" i="6"/>
  <c r="F96" i="6"/>
  <c r="E96" i="6"/>
  <c r="D96" i="6"/>
  <c r="C96" i="6"/>
  <c r="W67" i="6"/>
  <c r="V67" i="6"/>
  <c r="U67" i="6"/>
  <c r="T67" i="6"/>
  <c r="S67" i="6"/>
  <c r="R67" i="6"/>
  <c r="Q67" i="6"/>
  <c r="P67" i="6"/>
  <c r="O67" i="6"/>
  <c r="N67" i="6"/>
  <c r="M67" i="6"/>
  <c r="L67" i="6"/>
  <c r="K67" i="6"/>
  <c r="J67" i="6"/>
  <c r="I67" i="6"/>
  <c r="H67" i="6"/>
  <c r="G67" i="6"/>
  <c r="F67" i="6"/>
  <c r="E67" i="6"/>
  <c r="D67" i="6"/>
  <c r="C67" i="6"/>
  <c r="W132" i="5"/>
  <c r="V132" i="5"/>
  <c r="U132" i="5"/>
  <c r="T132" i="5"/>
  <c r="S132" i="5"/>
  <c r="R132" i="5"/>
  <c r="Q132" i="5"/>
  <c r="P132" i="5"/>
  <c r="O132" i="5"/>
  <c r="N132" i="5"/>
  <c r="M132" i="5"/>
  <c r="L132" i="5"/>
  <c r="K132" i="5"/>
  <c r="J132" i="5"/>
  <c r="I132" i="5"/>
  <c r="W119" i="5"/>
  <c r="V119" i="5"/>
  <c r="U119" i="5"/>
  <c r="T119" i="5"/>
  <c r="S119" i="5"/>
  <c r="R119" i="5"/>
  <c r="Q119" i="5"/>
  <c r="P119" i="5"/>
  <c r="O119" i="5"/>
  <c r="N119" i="5"/>
  <c r="M119" i="5"/>
  <c r="L119" i="5"/>
  <c r="K119" i="5"/>
  <c r="J119" i="5"/>
  <c r="I119" i="5"/>
  <c r="V75" i="5"/>
  <c r="U75" i="5"/>
  <c r="T75" i="5"/>
  <c r="S75" i="5"/>
  <c r="R75" i="5"/>
  <c r="Q75" i="5"/>
  <c r="P75" i="5"/>
  <c r="O75" i="5"/>
  <c r="N75" i="5"/>
  <c r="M75" i="5"/>
  <c r="L75" i="5"/>
  <c r="K75" i="5"/>
  <c r="J75" i="5"/>
  <c r="I75" i="5"/>
  <c r="W68" i="5"/>
  <c r="W65" i="5"/>
  <c r="W18" i="5"/>
  <c r="W75" i="5" s="1"/>
  <c r="AB25" i="4"/>
  <c r="AA25" i="4"/>
  <c r="Z25" i="4"/>
  <c r="Y25" i="4"/>
  <c r="V25" i="4"/>
  <c r="U25" i="4"/>
  <c r="T25" i="4"/>
  <c r="S25" i="4"/>
  <c r="R25" i="4"/>
  <c r="Q25" i="4"/>
  <c r="P25" i="4"/>
  <c r="O25" i="4"/>
  <c r="N25" i="4"/>
  <c r="M25" i="4"/>
  <c r="L25" i="4"/>
  <c r="K25" i="4"/>
  <c r="J25" i="4"/>
  <c r="I25" i="4"/>
  <c r="H25" i="4"/>
  <c r="G25" i="4"/>
  <c r="F25" i="4"/>
  <c r="E25" i="4"/>
  <c r="D25" i="4"/>
  <c r="C25" i="4"/>
  <c r="AB17" i="4"/>
  <c r="AA17" i="4"/>
  <c r="Z17" i="4"/>
  <c r="Y17" i="4"/>
  <c r="U17" i="4"/>
  <c r="T17" i="4"/>
  <c r="R17" i="4"/>
  <c r="Q17" i="4"/>
  <c r="P17" i="4"/>
  <c r="O17" i="4"/>
  <c r="N17" i="4"/>
  <c r="M17" i="4"/>
  <c r="L17" i="4"/>
  <c r="K17" i="4"/>
  <c r="J17" i="4"/>
  <c r="I17" i="4"/>
  <c r="H17" i="4"/>
  <c r="G17" i="4"/>
  <c r="F17" i="4"/>
  <c r="E17" i="4"/>
  <c r="D17" i="4"/>
  <c r="C17" i="4"/>
  <c r="X31" i="2"/>
  <c r="W31" i="2"/>
  <c r="U31" i="2"/>
  <c r="Q31" i="2"/>
  <c r="P31" i="2"/>
  <c r="O31" i="2"/>
  <c r="N31" i="2"/>
  <c r="M31" i="2"/>
  <c r="L31" i="2"/>
  <c r="K31" i="2"/>
  <c r="J31" i="2"/>
  <c r="I31" i="2"/>
  <c r="H31" i="2"/>
  <c r="G31" i="2"/>
  <c r="F31" i="2"/>
  <c r="E31" i="2"/>
  <c r="D31" i="2"/>
  <c r="C31" i="2"/>
  <c r="Y28" i="2"/>
  <c r="Y31" i="2" s="1"/>
  <c r="S28" i="2"/>
  <c r="S31" i="2" s="1"/>
  <c r="R28" i="2"/>
  <c r="R31" i="2" s="1"/>
  <c r="Q23" i="2"/>
  <c r="I23" i="2"/>
  <c r="Y22" i="2"/>
  <c r="X22" i="2"/>
  <c r="W22" i="2"/>
  <c r="U22" i="2"/>
  <c r="T22" i="2"/>
  <c r="S22" i="2"/>
  <c r="R22" i="2"/>
  <c r="Q22" i="2"/>
  <c r="P22" i="2"/>
  <c r="O22" i="2"/>
  <c r="N22" i="2"/>
  <c r="M22" i="2"/>
  <c r="L22" i="2"/>
  <c r="K22" i="2"/>
  <c r="J22" i="2"/>
  <c r="I22" i="2"/>
  <c r="H22" i="2"/>
  <c r="G22" i="2"/>
  <c r="F22" i="2"/>
  <c r="E22" i="2"/>
  <c r="D22" i="2"/>
  <c r="C22" i="2"/>
  <c r="Y17" i="2"/>
  <c r="Y23" i="2" s="1"/>
  <c r="X17" i="2"/>
  <c r="X23" i="2" s="1"/>
  <c r="W17" i="2"/>
  <c r="W23" i="2" s="1"/>
  <c r="V17" i="2"/>
  <c r="U17" i="2"/>
  <c r="U23" i="2" s="1"/>
  <c r="T17" i="2"/>
  <c r="S17" i="2"/>
  <c r="S23" i="2" s="1"/>
  <c r="Q17" i="2"/>
  <c r="P17" i="2"/>
  <c r="P23" i="2" s="1"/>
  <c r="O17" i="2"/>
  <c r="O23" i="2" s="1"/>
  <c r="N17" i="2"/>
  <c r="N23" i="2" s="1"/>
  <c r="M17" i="2"/>
  <c r="M23" i="2" s="1"/>
  <c r="L17" i="2"/>
  <c r="L23" i="2" s="1"/>
  <c r="K17" i="2"/>
  <c r="K23" i="2" s="1"/>
  <c r="J17" i="2"/>
  <c r="J23" i="2" s="1"/>
  <c r="I17" i="2"/>
  <c r="H17" i="2"/>
  <c r="H23" i="2" s="1"/>
  <c r="G17" i="2"/>
  <c r="G23" i="2" s="1"/>
  <c r="F17" i="2"/>
  <c r="F23" i="2" s="1"/>
  <c r="E17" i="2"/>
  <c r="E23" i="2" s="1"/>
  <c r="D17" i="2"/>
  <c r="D23" i="2" s="1"/>
  <c r="C17" i="2"/>
  <c r="C23" i="2" s="1"/>
  <c r="R16" i="2"/>
  <c r="R17" i="2" s="1"/>
  <c r="R23" i="2" s="1"/>
</calcChain>
</file>

<file path=xl/comments1.xml><?xml version="1.0" encoding="utf-8"?>
<comments xmlns="http://schemas.openxmlformats.org/spreadsheetml/2006/main">
  <authors>
    <author>Víctor Garavilla Pérez</author>
  </authors>
  <commentList>
    <comment ref="T30" authorId="0" shapeId="0">
      <text>
        <r>
          <rPr>
            <b/>
            <sz val="9"/>
            <color indexed="81"/>
            <rFont val="Tahoma"/>
            <family val="2"/>
          </rPr>
          <t>Víctor Garavilla Pérez:</t>
        </r>
        <r>
          <rPr>
            <sz val="9"/>
            <color indexed="81"/>
            <rFont val="Tahoma"/>
            <family val="2"/>
          </rPr>
          <t xml:space="preserve">
0,5 en Ezcaray
0,5 en La Fombera</t>
        </r>
      </text>
    </comment>
  </commentList>
</comments>
</file>

<file path=xl/sharedStrings.xml><?xml version="1.0" encoding="utf-8"?>
<sst xmlns="http://schemas.openxmlformats.org/spreadsheetml/2006/main" count="544" uniqueCount="309">
  <si>
    <t>OPERACIONES ESTADISTICAS DE LA DIRECCION GENERAL DE MEDIO NATURAL Y PAISAJE</t>
  </si>
  <si>
    <t>NORMATIVA DE LA COMUNIDAD AUTONOMA DE LA RIOJA</t>
  </si>
  <si>
    <t xml:space="preserve">     - Ley 2/2005, de 1 de marzo, de Estadística de La Rioja</t>
  </si>
  <si>
    <t xml:space="preserve">     - Decreto 33/2021, de 26 de mayo, del Gobierno de la Comunidad Autónoma de La Rioja, por el que se aprueba el Plan de Estadística de La Rioja para el periodo 2021-2024</t>
  </si>
  <si>
    <t xml:space="preserve">     - Resolución 515/2023, de 11 de mayo, de la Secretaría General Técnica de la Consejería de Hacienda y Administración Pública, por la que se dispone la publicación del Acuerdo de Consejo de Gobierno por el que se aprueba el "Programa Anual de Estadística de La Rioja correspondiente al año 2023" </t>
  </si>
  <si>
    <t>OPERACIÓN ESTADISTICA</t>
  </si>
  <si>
    <t>Cod. Plan Est.</t>
  </si>
  <si>
    <t>Variables en estudio</t>
  </si>
  <si>
    <t>Codificación</t>
  </si>
  <si>
    <t>Indicador físico</t>
  </si>
  <si>
    <t>Servicio responsable</t>
  </si>
  <si>
    <t>Nº</t>
  </si>
  <si>
    <t>GF - Gestión Forestal</t>
  </si>
  <si>
    <t>ha</t>
  </si>
  <si>
    <t>2.- GESTION FORESTAL</t>
  </si>
  <si>
    <t>05002</t>
  </si>
  <si>
    <t>Cortas de madera por especie y propiedad</t>
  </si>
  <si>
    <t>2.1</t>
  </si>
  <si>
    <t>m3</t>
  </si>
  <si>
    <t>Aprovechamientos en montes públicos por tipo y cantidades</t>
  </si>
  <si>
    <t>2.2</t>
  </si>
  <si>
    <t>varios</t>
  </si>
  <si>
    <t>Repoblaciones forestales en montes públicos por especie y propiedad</t>
  </si>
  <si>
    <t>2.3</t>
  </si>
  <si>
    <t>Producción de planta de viveros por especie</t>
  </si>
  <si>
    <t>2.4</t>
  </si>
  <si>
    <t>DNCP - Defensa de la Naturaleza, Caza y Pesca</t>
  </si>
  <si>
    <t>Recogida de semillas para producción MFR por especie</t>
  </si>
  <si>
    <t>2.5</t>
  </si>
  <si>
    <t>kg</t>
  </si>
  <si>
    <t>Actualizado 2023</t>
  </si>
  <si>
    <t>OPERACIÓN ESTADISTICA:</t>
  </si>
  <si>
    <t>2. GESTION FORESTAL</t>
  </si>
  <si>
    <t>VARIABLE DE ESTUDIO:</t>
  </si>
  <si>
    <t>Cortas de  madera por especie y propiedad (mc con corteza)</t>
  </si>
  <si>
    <t>SERVICIO RESPONSABLE:</t>
  </si>
  <si>
    <t>Gestión Forestal</t>
  </si>
  <si>
    <t>Especies</t>
  </si>
  <si>
    <t>Pino silvestre (Pinus sylvestris)</t>
  </si>
  <si>
    <t>Abeto douglas</t>
  </si>
  <si>
    <t>Otras (pino carrasco, laricio)</t>
  </si>
  <si>
    <t>Total Coníferas</t>
  </si>
  <si>
    <t>Nogal (Juglans regia)</t>
  </si>
  <si>
    <t>Chopo (Populus x euramericana)</t>
  </si>
  <si>
    <t>Haya (Fagus sylvatica)</t>
  </si>
  <si>
    <t>Otras</t>
  </si>
  <si>
    <t>Total frondosas</t>
  </si>
  <si>
    <t>TOTAL</t>
  </si>
  <si>
    <t>Tipos de montes</t>
  </si>
  <si>
    <t>CAR</t>
  </si>
  <si>
    <t>Consorcios</t>
  </si>
  <si>
    <t>MUP Municipales</t>
  </si>
  <si>
    <t>Montes de las entidades locales</t>
  </si>
  <si>
    <t>Montes particulares</t>
  </si>
  <si>
    <t>Otros aprovechamientos en montes públicos por tipo y cantidades</t>
  </si>
  <si>
    <t>Otros productos forestales</t>
  </si>
  <si>
    <t>Roturaciones (ha)</t>
  </si>
  <si>
    <t>Colmenas (vasos)</t>
  </si>
  <si>
    <t>Arena, grava y piedra (m3)</t>
  </si>
  <si>
    <t>Trufas (ha)</t>
  </si>
  <si>
    <t>Hongos y setas (ha)</t>
  </si>
  <si>
    <t>Gayuba (ha)</t>
  </si>
  <si>
    <t>---</t>
  </si>
  <si>
    <t>Pastizales (C.R.L.)</t>
  </si>
  <si>
    <t>192.907.</t>
  </si>
  <si>
    <t>Sin datos</t>
  </si>
  <si>
    <t>Ocupaciones (nº)</t>
  </si>
  <si>
    <t>Otros beneficios en los montes</t>
  </si>
  <si>
    <t>Visitantes a los ENP y otras zonas de interés (nº)</t>
  </si>
  <si>
    <t>* A partir de 2019 se incluye al dato de visitantes a centros de Interpretación, los participantes en actividades realizadas en ENP (ej. Áreas Naturales Singulares de La Degollada, Cofín, Villarroya…)</t>
  </si>
  <si>
    <t>* A partir de 2022 no se contabiliza el Centro de la Trashumancia Piqueras por no haber personal adscrito al Centro</t>
  </si>
  <si>
    <t>Repoblaciones forestales según propiedad de montes y especies</t>
  </si>
  <si>
    <t>Repoblaciones por montes (ha)</t>
  </si>
  <si>
    <t>Municipales</t>
  </si>
  <si>
    <t>Particulares</t>
  </si>
  <si>
    <t>Repoblaciones por especies (ha)</t>
  </si>
  <si>
    <t>Coníferas</t>
  </si>
  <si>
    <t>Chopos</t>
  </si>
  <si>
    <t>Quercíneas</t>
  </si>
  <si>
    <t>Otras frondosas</t>
  </si>
  <si>
    <r>
      <t>Nota</t>
    </r>
    <r>
      <rPr>
        <b/>
        <sz val="10"/>
        <rFont val="Arial"/>
        <family val="2"/>
      </rPr>
      <t>:  Se incluyen datos relativos a Reposición de marrás y Segunda repoblación</t>
    </r>
  </si>
  <si>
    <t xml:space="preserve"> </t>
  </si>
  <si>
    <t>Defensa de la naturaleza, caza y pesca.</t>
  </si>
  <si>
    <t>PRODUCCIÓN DE PLANTA FORESTAL EN EL VIVERO "LA FOMBERA"</t>
  </si>
  <si>
    <t>ESPECIE</t>
  </si>
  <si>
    <t>Nº de plantas</t>
  </si>
  <si>
    <t>Nombre común</t>
  </si>
  <si>
    <t>Nombre científico</t>
  </si>
  <si>
    <t xml:space="preserve">Campaña </t>
  </si>
  <si>
    <t>Campaña</t>
  </si>
  <si>
    <t>Campaña 2009-2010</t>
  </si>
  <si>
    <t>Campaña 2010-2011</t>
  </si>
  <si>
    <t>Campaña 2011-2012</t>
  </si>
  <si>
    <t>2003-2004</t>
  </si>
  <si>
    <t>2004-2005</t>
  </si>
  <si>
    <t>2005-2006</t>
  </si>
  <si>
    <t>2006-2007</t>
  </si>
  <si>
    <t>2007-2008</t>
  </si>
  <si>
    <t>2008-2009</t>
  </si>
  <si>
    <t>2012-2013</t>
  </si>
  <si>
    <t>2013-2014</t>
  </si>
  <si>
    <t>2014-2015</t>
  </si>
  <si>
    <t>2015-2016</t>
  </si>
  <si>
    <t>2016-2017</t>
  </si>
  <si>
    <t>2017-2018</t>
  </si>
  <si>
    <t>2018-2019</t>
  </si>
  <si>
    <t>2019-2020</t>
  </si>
  <si>
    <t>2020-2021</t>
  </si>
  <si>
    <t>2021-2022</t>
  </si>
  <si>
    <t>2022-2023</t>
  </si>
  <si>
    <t>Abedul</t>
  </si>
  <si>
    <t>Betula alba</t>
  </si>
  <si>
    <t>Betula pubescens</t>
  </si>
  <si>
    <t>Acacia falsa</t>
  </si>
  <si>
    <t>Robinia pseudoacacia</t>
  </si>
  <si>
    <t>Álamo blanco</t>
  </si>
  <si>
    <t>Populus alba</t>
  </si>
  <si>
    <t>Álamo negro</t>
  </si>
  <si>
    <t>Populus nigra</t>
  </si>
  <si>
    <t>Aligustre</t>
  </si>
  <si>
    <t>Ligustrum vulgare</t>
  </si>
  <si>
    <t>Aliso</t>
  </si>
  <si>
    <t>Alnus glutinosa</t>
  </si>
  <si>
    <t>Almez</t>
  </si>
  <si>
    <t>Celtis australis</t>
  </si>
  <si>
    <t>Arce menor</t>
  </si>
  <si>
    <t>Acer campestre</t>
  </si>
  <si>
    <t>Arce de Montpellier</t>
  </si>
  <si>
    <t>Acer monspessulanum</t>
  </si>
  <si>
    <t>Arce falso plátano</t>
  </si>
  <si>
    <t>Acer  pseudoplatanus</t>
  </si>
  <si>
    <t>Ciprés de Arizona</t>
  </si>
  <si>
    <t>Cupressus arizonica</t>
  </si>
  <si>
    <t>Avellano</t>
  </si>
  <si>
    <t>Corylus avellana</t>
  </si>
  <si>
    <t>Chopo Bolleana</t>
  </si>
  <si>
    <t>Populus alba pyramidalis</t>
  </si>
  <si>
    <t>Castaño de Indias</t>
  </si>
  <si>
    <t>Aesculus hippocastanum</t>
  </si>
  <si>
    <t>Cedro</t>
  </si>
  <si>
    <t>Cedrus deodora y negral</t>
  </si>
  <si>
    <t>Cerezo</t>
  </si>
  <si>
    <t>Prunus avium</t>
  </si>
  <si>
    <t>Cerezo de Sta. Lucía</t>
  </si>
  <si>
    <t>Prunus mahaleb</t>
  </si>
  <si>
    <t>Ciprés común</t>
  </si>
  <si>
    <t>Cupressus sempervirens</t>
  </si>
  <si>
    <t>Cipres de Monterrey</t>
  </si>
  <si>
    <t>Cupressus macrocarpa</t>
  </si>
  <si>
    <t>Coscoja</t>
  </si>
  <si>
    <t>Quercus coccifera</t>
  </si>
  <si>
    <t>Cornicabra</t>
  </si>
  <si>
    <t>Pistacia terebinthus</t>
  </si>
  <si>
    <t>Chopo para produccción de madera</t>
  </si>
  <si>
    <t>Populus sp.</t>
  </si>
  <si>
    <t>Encina</t>
  </si>
  <si>
    <t>Quercus ilex</t>
  </si>
  <si>
    <t>Endrino</t>
  </si>
  <si>
    <t>Prunus spinosa</t>
  </si>
  <si>
    <t>Fresno</t>
  </si>
  <si>
    <t>Fraxinus angustifolia</t>
  </si>
  <si>
    <t>Guillomo</t>
  </si>
  <si>
    <t>Amelincher ovalis</t>
  </si>
  <si>
    <t>Grosellero</t>
  </si>
  <si>
    <t>Ribes sp</t>
  </si>
  <si>
    <t>Haya</t>
  </si>
  <si>
    <t>Fagus sylvatica</t>
  </si>
  <si>
    <t>Japónica</t>
  </si>
  <si>
    <t>Ligustrum lucidum</t>
  </si>
  <si>
    <t>Laurel común</t>
  </si>
  <si>
    <t>Laurus nobilis</t>
  </si>
  <si>
    <t>Laurel real</t>
  </si>
  <si>
    <t>Prunus laurocerasus</t>
  </si>
  <si>
    <t>Loro</t>
  </si>
  <si>
    <t>Prunus lusitanica</t>
  </si>
  <si>
    <t>Madroño</t>
  </si>
  <si>
    <t>Arbutus unedo</t>
  </si>
  <si>
    <t>Maguillo</t>
  </si>
  <si>
    <t>Malus sylvestris</t>
  </si>
  <si>
    <t>Mostajo</t>
  </si>
  <si>
    <t>Sorbus aria y torminalis</t>
  </si>
  <si>
    <t>Nogal</t>
  </si>
  <si>
    <t>Juglans regia</t>
  </si>
  <si>
    <t xml:space="preserve">Olmo </t>
  </si>
  <si>
    <t>Ulmus glabra</t>
  </si>
  <si>
    <t>Pino carrasco</t>
  </si>
  <si>
    <t>Pinus halepensis</t>
  </si>
  <si>
    <t>Pino laricio</t>
  </si>
  <si>
    <t>Pinus nigra</t>
  </si>
  <si>
    <t>Pino piñonero</t>
  </si>
  <si>
    <t>Pinus pinea</t>
  </si>
  <si>
    <t>Pino negral</t>
  </si>
  <si>
    <t>Pino pinaster</t>
  </si>
  <si>
    <t>Pino silvestre</t>
  </si>
  <si>
    <t>Pinus sylvestris</t>
  </si>
  <si>
    <t>Pinsapo</t>
  </si>
  <si>
    <t>Abies pinsapo</t>
  </si>
  <si>
    <t>Plátano</t>
  </si>
  <si>
    <t>Platanus hispanica</t>
  </si>
  <si>
    <t>Pomar</t>
  </si>
  <si>
    <t>Sorbus domestica</t>
  </si>
  <si>
    <t>Quejigo</t>
  </si>
  <si>
    <t>Quercus faginea</t>
  </si>
  <si>
    <t>Rebollo</t>
  </si>
  <si>
    <t>Quercus pyrenaica</t>
  </si>
  <si>
    <t>Retama</t>
  </si>
  <si>
    <t>Sphaerocarpa</t>
  </si>
  <si>
    <t>Roble albar</t>
  </si>
  <si>
    <t>Quercus petraea</t>
  </si>
  <si>
    <t>Sabina</t>
  </si>
  <si>
    <t>Juniperus phoenicea</t>
  </si>
  <si>
    <t>Sauces arbóreos y sauce llorón</t>
  </si>
  <si>
    <t>Salix sp., Salix alba S. babylonica</t>
  </si>
  <si>
    <t>Serbal</t>
  </si>
  <si>
    <t>Sorbus aria, aucuparia, domestica</t>
  </si>
  <si>
    <t>Sequoia</t>
  </si>
  <si>
    <t>Sequoia sempervirens</t>
  </si>
  <si>
    <t>Taray o tamariz</t>
  </si>
  <si>
    <t>Tamarix gallica</t>
  </si>
  <si>
    <t>Tuya</t>
  </si>
  <si>
    <t>Thuja orientalis</t>
  </si>
  <si>
    <t>Tilo</t>
  </si>
  <si>
    <t>Tilia sp.</t>
  </si>
  <si>
    <t>PRODUCCIÓN DE PLANTA FORESTAL EN EL VIVERO DE EZCARAY</t>
  </si>
  <si>
    <t>Acebo</t>
  </si>
  <si>
    <t>I. aquifolium</t>
  </si>
  <si>
    <t>Álamo temblón</t>
  </si>
  <si>
    <t>Populus tremula</t>
  </si>
  <si>
    <t>Acer pseudoplatanus</t>
  </si>
  <si>
    <t>Arce real</t>
  </si>
  <si>
    <t>Acer platanoides</t>
  </si>
  <si>
    <t>Arce campestre</t>
  </si>
  <si>
    <t>Castaño de indias</t>
  </si>
  <si>
    <t xml:space="preserve">Aesculus hippocastanum </t>
  </si>
  <si>
    <t xml:space="preserve">Castaño </t>
  </si>
  <si>
    <t>Castanea sativa</t>
  </si>
  <si>
    <t>Cerezo silvestre</t>
  </si>
  <si>
    <t>Cerezo aliso</t>
  </si>
  <si>
    <t>Prunus padus</t>
  </si>
  <si>
    <t>Fraxinus excelsior</t>
  </si>
  <si>
    <t>Manzano silvestre o maguillo</t>
  </si>
  <si>
    <t>Sorbus aria</t>
  </si>
  <si>
    <t>Olmo</t>
  </si>
  <si>
    <t>Pino negro</t>
  </si>
  <si>
    <t>Pinus uncinata</t>
  </si>
  <si>
    <t>Abeto de Douglas</t>
  </si>
  <si>
    <t>Pseudotsuga menziesii</t>
  </si>
  <si>
    <t>Sorbus aucuparia</t>
  </si>
  <si>
    <t>Tejo</t>
  </si>
  <si>
    <t>Taxus baccata</t>
  </si>
  <si>
    <t>Tilia platyphyllos</t>
  </si>
  <si>
    <r>
      <t xml:space="preserve">   </t>
    </r>
    <r>
      <rPr>
        <sz val="9"/>
        <rFont val="Arial Narrow"/>
        <family val="2"/>
      </rPr>
      <t xml:space="preserve">  </t>
    </r>
    <r>
      <rPr>
        <b/>
        <sz val="10"/>
        <rFont val="Arial"/>
        <family val="2"/>
      </rPr>
      <t>TOTAL</t>
    </r>
  </si>
  <si>
    <t>PRODUCCIÓN DE PLANTA FORESTAL EN EL VIVERO "PRADO ARRAURI" DE HARO</t>
  </si>
  <si>
    <t>2021-22</t>
  </si>
  <si>
    <t xml:space="preserve">Álamo negro </t>
  </si>
  <si>
    <t>Sauce blanco</t>
  </si>
  <si>
    <t>Salix alba</t>
  </si>
  <si>
    <t>Taray o Tamariz</t>
  </si>
  <si>
    <t>Recogida de semillas para producción de MFR por especie (kg)</t>
  </si>
  <si>
    <t>Defensa de la naturaleza, caza y pesca</t>
  </si>
  <si>
    <t>SEMILLAS RECOLECTADAS POR MEDIOS PROPIOS DE LA DIRECCIÓN GENERAL DE BIODIVERSIDAD</t>
  </si>
  <si>
    <t>Acebo (Ilex aquifolium)</t>
  </si>
  <si>
    <t>Abedul (Betula pubescens)</t>
  </si>
  <si>
    <t>Aliso (Alnus glutinosa)</t>
  </si>
  <si>
    <t>Arce menor (Acer campestre)</t>
  </si>
  <si>
    <t>Arce de Montpellier (Acer monspessulanum)</t>
  </si>
  <si>
    <t>Arce falso plátano (Acer pseudoplatanus)</t>
  </si>
  <si>
    <t>Acirón (Acer opalus)</t>
  </si>
  <si>
    <t>Quejigo (Quercus faginea)</t>
  </si>
  <si>
    <t>Rebollo (Quercus pyrenaica)</t>
  </si>
  <si>
    <t>Roble albar (Quercus petraea)</t>
  </si>
  <si>
    <t>Endrino (Prunus spinosa)</t>
  </si>
  <si>
    <t>Encina (Quercus ilex)</t>
  </si>
  <si>
    <t>Coscoja (Quercus coccifera)</t>
  </si>
  <si>
    <t>Espino (Crateagus monogyna)</t>
  </si>
  <si>
    <t>Fresno (Fraxinus angustifolia)</t>
  </si>
  <si>
    <t>Fresno de hoja ancha (Fraxinus excelsior)</t>
  </si>
  <si>
    <t>Maguillo (Malus sylvestris)</t>
  </si>
  <si>
    <t>Madroño (Arbutus unedo)</t>
  </si>
  <si>
    <t>Enebro de la miera (Juniperus oxycedrus)</t>
  </si>
  <si>
    <t>Enebro común (Juniperus communis)</t>
  </si>
  <si>
    <t>Sabina negra (Juniperus phoenicea)</t>
  </si>
  <si>
    <t>Sabina albar (Juniperus thurifera)</t>
  </si>
  <si>
    <t>Álamo blanco (Populus alba)</t>
  </si>
  <si>
    <t>Abeto de Douglas (Pseudotsuga menziesii)</t>
  </si>
  <si>
    <t>Pino negro (Pinus uncinata)</t>
  </si>
  <si>
    <t>Cerezo silvestre (Prunus avium)</t>
  </si>
  <si>
    <t>Laurel (Laurus nobilis)</t>
  </si>
  <si>
    <t>Serbal de los cazadores (Sorbus aucuparia)</t>
  </si>
  <si>
    <t>Pomar (Sorbus domestica)</t>
  </si>
  <si>
    <t>Castaño (Castanea sativa)</t>
  </si>
  <si>
    <t>Mostajo (Sorbus torminalis)</t>
  </si>
  <si>
    <t>Mostajo (Sorbus aria)</t>
  </si>
  <si>
    <t>Tejo (Taxus baccata)</t>
  </si>
  <si>
    <t>Tilo de hoja grande (Tylia platyphyllos)</t>
  </si>
  <si>
    <t>Loro (Prunus lusitanica)</t>
  </si>
  <si>
    <t>Escaramujo (Rosa canina)</t>
  </si>
  <si>
    <t>Lentisco (Pistacia lentiscus)</t>
  </si>
  <si>
    <t>Cornicabra (Pistacia terebinthus)</t>
  </si>
  <si>
    <t>Avellano (Corylus avellana)</t>
  </si>
  <si>
    <t>Grosellero de roca (Ribes petraeum)</t>
  </si>
  <si>
    <t>Thuja ssp</t>
  </si>
  <si>
    <t>Cornus sanguinea</t>
  </si>
  <si>
    <t>Euonymus europaeus (Bonetero)</t>
  </si>
  <si>
    <t>SEMILLAS ADQUIRIDAS EN EL CENTRO NACIONAL DE RECURSOS GENÉTICOS FORESTALES "EL SERRANILLO"</t>
  </si>
  <si>
    <t>Amelanchier ovalis</t>
  </si>
  <si>
    <t>Pinus pinaster</t>
  </si>
  <si>
    <t xml:space="preserve">Pinus pinea </t>
  </si>
  <si>
    <t>Pistacia lentiscus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</si>
</sst>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amily val="2"/>
    </font>
    <font>
      <sz val="10"/>
      <name val="Arial"/>
      <family val="2"/>
    </font>
    <font>
      <b/>
      <sz val="8"/>
      <color indexed="8"/>
      <name val="Arial"/>
      <family val="2"/>
    </font>
    <font>
      <sz val="8"/>
      <color indexed="8"/>
      <name val="Arial"/>
      <family val="2"/>
    </font>
    <font>
      <b/>
      <sz val="8"/>
      <name val="Arial"/>
      <family val="2"/>
    </font>
    <font>
      <sz val="8"/>
      <color indexed="63"/>
      <name val="Arial"/>
      <family val="2"/>
    </font>
    <font>
      <sz val="8"/>
      <name val="Arial"/>
      <family val="2"/>
    </font>
    <font>
      <b/>
      <sz val="14"/>
      <color indexed="8"/>
      <name val="Arial"/>
      <family val="2"/>
    </font>
    <font>
      <b/>
      <sz val="12"/>
      <color indexed="8"/>
      <name val="Arial"/>
      <family val="2"/>
    </font>
    <font>
      <b/>
      <sz val="10"/>
      <name val="Arial"/>
      <family val="2"/>
    </font>
    <font>
      <sz val="10"/>
      <color indexed="8"/>
      <name val="Arial"/>
      <family val="2"/>
    </font>
    <font>
      <b/>
      <sz val="10"/>
      <color indexed="8"/>
      <name val="Arial"/>
      <family val="2"/>
    </font>
    <font>
      <b/>
      <u/>
      <sz val="10"/>
      <name val="Arial"/>
      <family val="2"/>
    </font>
    <font>
      <sz val="9"/>
      <name val="Arial"/>
      <family val="2"/>
    </font>
    <font>
      <i/>
      <sz val="9"/>
      <name val="Arial"/>
      <family val="2"/>
    </font>
    <font>
      <b/>
      <sz val="9"/>
      <name val="Arial"/>
      <family val="2"/>
    </font>
    <font>
      <i/>
      <sz val="10"/>
      <name val="Arial"/>
      <family val="2"/>
    </font>
    <font>
      <sz val="9"/>
      <name val="Times New Roman"/>
      <family val="1"/>
    </font>
    <font>
      <sz val="9"/>
      <name val="Arial Narrow"/>
      <family val="2"/>
    </font>
    <font>
      <b/>
      <sz val="10"/>
      <color rgb="FF202124"/>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58">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364">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4" fillId="0" borderId="0" xfId="0" applyFont="1"/>
    <xf numFmtId="0" fontId="5" fillId="0" borderId="0" xfId="0" quotePrefix="1" applyFont="1" applyAlignment="1">
      <alignment horizontal="center"/>
    </xf>
    <xf numFmtId="0" fontId="4" fillId="0" borderId="0" xfId="0" applyFont="1" applyAlignment="1">
      <alignment wrapText="1"/>
    </xf>
    <xf numFmtId="0" fontId="0" fillId="0" borderId="0" xfId="0" applyAlignment="1">
      <alignment wrapText="1"/>
    </xf>
    <xf numFmtId="0" fontId="0" fillId="0" borderId="0" xfId="0"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Fill="1" applyBorder="1" applyAlignment="1">
      <alignment horizontal="center"/>
    </xf>
    <xf numFmtId="0" fontId="3" fillId="2" borderId="6" xfId="0" applyFont="1" applyFill="1" applyBorder="1"/>
    <xf numFmtId="0" fontId="2" fillId="2" borderId="7" xfId="0" applyFont="1" applyFill="1" applyBorder="1" applyAlignment="1">
      <alignment horizontal="center"/>
    </xf>
    <xf numFmtId="0" fontId="3" fillId="2" borderId="8" xfId="0" applyFont="1" applyFill="1" applyBorder="1"/>
    <xf numFmtId="0" fontId="2" fillId="2" borderId="9"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xf numFmtId="0" fontId="2" fillId="2" borderId="12" xfId="0" quotePrefix="1" applyFont="1" applyFill="1" applyBorder="1" applyAlignment="1">
      <alignment horizontal="center"/>
    </xf>
    <xf numFmtId="0" fontId="3" fillId="2" borderId="13" xfId="0" applyFont="1" applyFill="1" applyBorder="1"/>
    <xf numFmtId="0" fontId="2" fillId="2" borderId="14"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6" xfId="0" applyFont="1" applyFill="1" applyBorder="1" applyAlignment="1"/>
    <xf numFmtId="0" fontId="3" fillId="2" borderId="0" xfId="0" applyFont="1" applyFill="1" applyAlignment="1">
      <alignment horizontal="center"/>
    </xf>
    <xf numFmtId="0" fontId="3" fillId="2" borderId="23" xfId="0" applyFont="1" applyFill="1" applyBorder="1" applyAlignment="1">
      <alignment horizontal="center"/>
    </xf>
    <xf numFmtId="0" fontId="2" fillId="0" borderId="0" xfId="0" quotePrefix="1" applyFont="1" applyBorder="1" applyAlignment="1">
      <alignment horizontal="center"/>
    </xf>
    <xf numFmtId="0" fontId="3" fillId="0" borderId="0" xfId="0" applyFont="1" applyBorder="1"/>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7" fillId="0" borderId="0" xfId="0" applyFont="1"/>
    <xf numFmtId="3" fontId="0" fillId="0" borderId="0" xfId="0" applyNumberFormat="1"/>
    <xf numFmtId="3" fontId="0" fillId="0" borderId="0" xfId="0" applyNumberFormat="1" applyAlignment="1">
      <alignment horizontal="center"/>
    </xf>
    <xf numFmtId="0" fontId="8" fillId="0" borderId="0" xfId="0" applyFont="1"/>
    <xf numFmtId="0" fontId="9" fillId="0" borderId="0" xfId="0" applyFont="1"/>
    <xf numFmtId="0" fontId="9" fillId="0" borderId="0" xfId="0" applyFont="1" applyAlignment="1">
      <alignment horizontal="center"/>
    </xf>
    <xf numFmtId="0" fontId="0" fillId="0" borderId="0" xfId="0"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25" xfId="0"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1" fontId="9" fillId="0" borderId="25" xfId="0" applyNumberFormat="1" applyFont="1" applyBorder="1" applyAlignment="1">
      <alignment horizontal="center"/>
    </xf>
    <xf numFmtId="0" fontId="9" fillId="0" borderId="26" xfId="0" applyNumberFormat="1" applyFont="1" applyFill="1" applyBorder="1" applyAlignment="1">
      <alignment horizontal="center" vertical="center" wrapText="1"/>
    </xf>
    <xf numFmtId="0" fontId="9" fillId="0" borderId="1" xfId="0" applyFont="1" applyBorder="1"/>
    <xf numFmtId="3" fontId="0" fillId="0" borderId="3" xfId="0" applyNumberFormat="1" applyBorder="1" applyAlignment="1">
      <alignment horizontal="center"/>
    </xf>
    <xf numFmtId="3" fontId="0" fillId="0" borderId="4" xfId="0" applyNumberFormat="1" applyBorder="1" applyAlignment="1">
      <alignment horizontal="center"/>
    </xf>
    <xf numFmtId="3" fontId="0" fillId="0" borderId="9" xfId="0" applyNumberFormat="1" applyBorder="1" applyAlignment="1">
      <alignment horizontal="center" vertical="center" wrapText="1"/>
    </xf>
    <xf numFmtId="3" fontId="0" fillId="0" borderId="8" xfId="0" applyNumberFormat="1" applyBorder="1" applyAlignment="1">
      <alignment horizontal="center" vertical="center" wrapText="1"/>
    </xf>
    <xf numFmtId="0" fontId="9" fillId="0" borderId="6" xfId="0" applyFont="1" applyBorder="1"/>
    <xf numFmtId="3" fontId="0" fillId="0" borderId="8" xfId="0" applyNumberFormat="1" applyBorder="1" applyAlignment="1">
      <alignment horizontal="center"/>
    </xf>
    <xf numFmtId="3" fontId="0" fillId="0" borderId="9" xfId="0" applyNumberFormat="1" applyBorder="1" applyAlignment="1">
      <alignment horizontal="center"/>
    </xf>
    <xf numFmtId="0" fontId="0" fillId="0" borderId="9" xfId="0" applyBorder="1" applyAlignment="1">
      <alignment horizontal="center" vertical="center" wrapText="1"/>
    </xf>
    <xf numFmtId="0" fontId="9" fillId="0" borderId="16" xfId="0" applyFont="1" applyBorder="1"/>
    <xf numFmtId="3" fontId="0" fillId="0" borderId="18" xfId="0" applyNumberFormat="1" applyBorder="1" applyAlignment="1">
      <alignment horizontal="center"/>
    </xf>
    <xf numFmtId="3" fontId="0" fillId="0" borderId="17" xfId="0" applyNumberFormat="1" applyBorder="1" applyAlignment="1">
      <alignment horizontal="center"/>
    </xf>
    <xf numFmtId="0" fontId="9" fillId="0" borderId="6" xfId="0" applyFont="1" applyBorder="1" applyAlignment="1">
      <alignment horizontal="right"/>
    </xf>
    <xf numFmtId="3" fontId="0" fillId="0" borderId="27" xfId="0" applyNumberFormat="1" applyBorder="1" applyAlignment="1">
      <alignment horizontal="center" vertical="center" wrapText="1"/>
    </xf>
    <xf numFmtId="3" fontId="0" fillId="0" borderId="27" xfId="0" applyNumberFormat="1" applyBorder="1" applyAlignment="1">
      <alignment horizontal="center"/>
    </xf>
    <xf numFmtId="3" fontId="0" fillId="0" borderId="28" xfId="0" applyNumberFormat="1" applyBorder="1" applyAlignment="1">
      <alignment horizontal="center" vertical="center" wrapText="1"/>
    </xf>
    <xf numFmtId="0" fontId="9" fillId="0" borderId="11" xfId="0" applyFont="1" applyBorder="1"/>
    <xf numFmtId="3" fontId="0" fillId="0" borderId="13" xfId="0" applyNumberFormat="1" applyBorder="1" applyAlignment="1">
      <alignment horizontal="center"/>
    </xf>
    <xf numFmtId="3" fontId="0" fillId="0" borderId="14" xfId="0" applyNumberForma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0" fontId="9" fillId="0" borderId="31" xfId="0" applyFont="1" applyBorder="1" applyAlignment="1">
      <alignment horizontal="center"/>
    </xf>
    <xf numFmtId="3" fontId="9" fillId="0" borderId="26" xfId="0" applyNumberFormat="1" applyFont="1" applyBorder="1" applyAlignment="1">
      <alignment horizontal="center"/>
    </xf>
    <xf numFmtId="3" fontId="9" fillId="0" borderId="25" xfId="0" applyNumberFormat="1" applyFont="1" applyBorder="1" applyAlignment="1">
      <alignment horizontal="center"/>
    </xf>
    <xf numFmtId="0" fontId="0" fillId="0" borderId="0" xfId="0" applyAlignment="1">
      <alignment horizontal="center" vertical="center" wrapText="1"/>
    </xf>
    <xf numFmtId="3" fontId="0" fillId="0" borderId="0" xfId="0" applyNumberFormat="1" applyAlignment="1">
      <alignment horizontal="center" vertical="center" wrapText="1"/>
    </xf>
    <xf numFmtId="3" fontId="0" fillId="0" borderId="24" xfId="0" applyNumberFormat="1" applyBorder="1" applyAlignment="1">
      <alignment horizontal="center"/>
    </xf>
    <xf numFmtId="0" fontId="9" fillId="0" borderId="6" xfId="0" applyFont="1" applyBorder="1" applyAlignment="1">
      <alignment horizontal="left"/>
    </xf>
    <xf numFmtId="3" fontId="1" fillId="0" borderId="9"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2" fontId="0" fillId="0" borderId="0" xfId="0" applyNumberFormat="1" applyAlignment="1">
      <alignment horizontal="center"/>
    </xf>
    <xf numFmtId="0" fontId="9" fillId="0" borderId="26" xfId="0" applyFont="1" applyFill="1" applyBorder="1" applyAlignment="1">
      <alignment horizontal="center"/>
    </xf>
    <xf numFmtId="0" fontId="9" fillId="0" borderId="25" xfId="0" applyFont="1" applyFill="1" applyBorder="1" applyAlignment="1">
      <alignment horizontal="center"/>
    </xf>
    <xf numFmtId="1" fontId="9" fillId="0" borderId="25" xfId="0" applyNumberFormat="1" applyFont="1" applyFill="1" applyBorder="1" applyAlignment="1">
      <alignment horizontal="center"/>
    </xf>
    <xf numFmtId="1" fontId="9" fillId="0" borderId="32" xfId="0" applyNumberFormat="1" applyFont="1" applyFill="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xf>
    <xf numFmtId="4" fontId="0" fillId="0" borderId="4" xfId="0" applyNumberFormat="1" applyBorder="1" applyAlignment="1">
      <alignment horizontal="center" vertical="center"/>
    </xf>
    <xf numFmtId="2" fontId="0" fillId="0" borderId="4" xfId="0" applyNumberFormat="1" applyBorder="1" applyAlignment="1">
      <alignment horizontal="center"/>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3" fontId="0" fillId="0" borderId="10" xfId="0" applyNumberForma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xf>
    <xf numFmtId="3" fontId="0" fillId="0" borderId="9" xfId="0" applyNumberFormat="1" applyBorder="1" applyAlignment="1">
      <alignment horizontal="center" vertical="center"/>
    </xf>
    <xf numFmtId="1" fontId="0" fillId="0" borderId="9" xfId="0" applyNumberFormat="1" applyBorder="1" applyAlignment="1">
      <alignment horizontal="center"/>
    </xf>
    <xf numFmtId="1" fontId="0" fillId="0" borderId="10" xfId="0" applyNumberFormat="1" applyBorder="1" applyAlignment="1">
      <alignment horizontal="center"/>
    </xf>
    <xf numFmtId="0" fontId="9" fillId="0" borderId="6" xfId="0" applyFont="1" applyBorder="1" applyAlignment="1">
      <alignment horizontal="left" vertical="center" wrapText="1"/>
    </xf>
    <xf numFmtId="3" fontId="0" fillId="0" borderId="9" xfId="0" quotePrefix="1" applyNumberFormat="1" applyBorder="1" applyAlignment="1">
      <alignment horizontal="center"/>
    </xf>
    <xf numFmtId="0" fontId="6" fillId="0" borderId="9" xfId="0" applyFont="1" applyBorder="1" applyAlignment="1">
      <alignment horizontal="center"/>
    </xf>
    <xf numFmtId="0" fontId="9" fillId="0" borderId="33" xfId="0" applyFont="1" applyBorder="1"/>
    <xf numFmtId="3" fontId="0" fillId="0" borderId="21" xfId="0" applyNumberFormat="1" applyBorder="1" applyAlignment="1">
      <alignment horizontal="center"/>
    </xf>
    <xf numFmtId="3" fontId="10" fillId="0" borderId="21" xfId="0" applyNumberFormat="1" applyFont="1" applyBorder="1" applyAlignment="1">
      <alignment horizontal="center"/>
    </xf>
    <xf numFmtId="3" fontId="0" fillId="0" borderId="34" xfId="0" applyNumberFormat="1" applyBorder="1" applyAlignment="1">
      <alignment horizontal="center"/>
    </xf>
    <xf numFmtId="0" fontId="0" fillId="0" borderId="21"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xf>
    <xf numFmtId="3" fontId="0" fillId="0" borderId="34" xfId="0" applyNumberFormat="1" applyBorder="1" applyAlignment="1">
      <alignment horizontal="center" vertical="center"/>
    </xf>
    <xf numFmtId="1" fontId="0" fillId="0" borderId="34" xfId="0" applyNumberFormat="1" applyBorder="1" applyAlignment="1">
      <alignment horizontal="center"/>
    </xf>
    <xf numFmtId="1" fontId="0" fillId="0" borderId="23" xfId="0" applyNumberFormat="1" applyBorder="1" applyAlignment="1">
      <alignment horizontal="center"/>
    </xf>
    <xf numFmtId="0" fontId="0" fillId="0" borderId="9" xfId="0" applyBorder="1"/>
    <xf numFmtId="0" fontId="9" fillId="0" borderId="25" xfId="0" applyFont="1" applyBorder="1" applyAlignment="1">
      <alignment horizontal="center"/>
    </xf>
    <xf numFmtId="3" fontId="9" fillId="0" borderId="25" xfId="0" applyNumberFormat="1" applyFont="1" applyFill="1" applyBorder="1" applyAlignment="1">
      <alignment horizontal="center"/>
    </xf>
    <xf numFmtId="0" fontId="9" fillId="0" borderId="31" xfId="0" applyFont="1" applyBorder="1"/>
    <xf numFmtId="3" fontId="0" fillId="0" borderId="26"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vertical="center"/>
    </xf>
    <xf numFmtId="3" fontId="0" fillId="0" borderId="25" xfId="0" applyNumberFormat="1" applyBorder="1" applyAlignment="1">
      <alignment horizontal="center" vertical="center"/>
    </xf>
    <xf numFmtId="3" fontId="0" fillId="0" borderId="32" xfId="0" applyNumberFormat="1" applyBorder="1" applyAlignment="1">
      <alignment horizontal="center" vertical="center"/>
    </xf>
    <xf numFmtId="0" fontId="1" fillId="0" borderId="0" xfId="0" applyFont="1"/>
    <xf numFmtId="0" fontId="0" fillId="0" borderId="0" xfId="0" applyNumberFormat="1" applyAlignment="1">
      <alignment horizontal="center"/>
    </xf>
    <xf numFmtId="0" fontId="9" fillId="0" borderId="25" xfId="0" applyFont="1" applyBorder="1" applyAlignment="1">
      <alignment horizontal="center" vertical="center" wrapText="1"/>
    </xf>
    <xf numFmtId="0" fontId="9" fillId="0" borderId="25" xfId="0" applyNumberFormat="1" applyFont="1" applyBorder="1" applyAlignment="1">
      <alignment horizontal="center" vertical="center"/>
    </xf>
    <xf numFmtId="0" fontId="11" fillId="0" borderId="25" xfId="0" applyFont="1" applyBorder="1" applyAlignment="1">
      <alignment horizontal="center" vertical="center"/>
    </xf>
    <xf numFmtId="0" fontId="9" fillId="0" borderId="32" xfId="0" applyFont="1" applyBorder="1" applyAlignment="1">
      <alignment horizontal="center"/>
    </xf>
    <xf numFmtId="0" fontId="0" fillId="0" borderId="4" xfId="0" applyBorder="1" applyAlignment="1">
      <alignment horizontal="center" vertical="center" wrapText="1"/>
    </xf>
    <xf numFmtId="0" fontId="0" fillId="0" borderId="4" xfId="0" applyNumberFormat="1" applyBorder="1" applyAlignment="1">
      <alignment horizontal="center" vertical="center"/>
    </xf>
    <xf numFmtId="0" fontId="10" fillId="0" borderId="9" xfId="0" applyFont="1" applyBorder="1" applyAlignment="1">
      <alignment horizontal="center" vertical="center"/>
    </xf>
    <xf numFmtId="0" fontId="0" fillId="0" borderId="10" xfId="0" applyBorder="1" applyAlignment="1">
      <alignment horizontal="center"/>
    </xf>
    <xf numFmtId="0" fontId="0" fillId="0" borderId="9" xfId="0" applyNumberFormat="1" applyBorder="1" applyAlignment="1">
      <alignment horizontal="center" vertical="center"/>
    </xf>
    <xf numFmtId="3" fontId="0" fillId="0" borderId="8" xfId="0" quotePrefix="1" applyNumberFormat="1" applyBorder="1" applyAlignment="1">
      <alignment horizontal="center"/>
    </xf>
    <xf numFmtId="3" fontId="11" fillId="0" borderId="26" xfId="0" applyNumberFormat="1" applyFont="1" applyBorder="1" applyAlignment="1">
      <alignment horizontal="center"/>
    </xf>
    <xf numFmtId="3" fontId="9" fillId="0" borderId="25" xfId="0" applyNumberFormat="1" applyFont="1" applyBorder="1" applyAlignment="1">
      <alignment horizontal="center" vertical="center"/>
    </xf>
    <xf numFmtId="0" fontId="10" fillId="0" borderId="0" xfId="0" applyFont="1"/>
    <xf numFmtId="0" fontId="0" fillId="0" borderId="24" xfId="0" applyBorder="1" applyAlignment="1">
      <alignment horizontal="center" vertical="center" wrapText="1"/>
    </xf>
    <xf numFmtId="0" fontId="0" fillId="0" borderId="0" xfId="0" applyAlignment="1">
      <alignment horizontal="center" vertical="center"/>
    </xf>
    <xf numFmtId="0" fontId="0" fillId="0" borderId="0" xfId="0" applyNumberFormat="1" applyAlignment="1">
      <alignment horizontal="center" vertical="center"/>
    </xf>
    <xf numFmtId="0" fontId="10" fillId="0" borderId="0" xfId="0" applyFont="1" applyAlignment="1">
      <alignment horizontal="center" vertical="center"/>
    </xf>
    <xf numFmtId="0" fontId="0" fillId="0" borderId="35" xfId="0" applyBorder="1" applyAlignment="1">
      <alignment horizontal="center" vertical="center" wrapText="1"/>
    </xf>
    <xf numFmtId="0" fontId="9" fillId="0" borderId="25" xfId="0" applyFont="1" applyBorder="1" applyAlignment="1">
      <alignment horizontal="center" vertical="center"/>
    </xf>
    <xf numFmtId="0" fontId="9" fillId="0" borderId="25" xfId="0" applyNumberFormat="1" applyFont="1" applyFill="1" applyBorder="1" applyAlignment="1">
      <alignment horizontal="center" vertical="center"/>
    </xf>
    <xf numFmtId="0" fontId="10" fillId="0" borderId="4" xfId="0" applyFont="1" applyBorder="1" applyAlignment="1">
      <alignment horizontal="center" vertical="center"/>
    </xf>
    <xf numFmtId="0" fontId="0" fillId="0" borderId="5" xfId="0" applyBorder="1" applyAlignment="1">
      <alignment horizontal="center"/>
    </xf>
    <xf numFmtId="0" fontId="10" fillId="0" borderId="34" xfId="0" applyFont="1" applyBorder="1" applyAlignment="1">
      <alignment horizontal="center" vertical="center"/>
    </xf>
    <xf numFmtId="3" fontId="11" fillId="0" borderId="25" xfId="0" applyNumberFormat="1" applyFont="1" applyBorder="1" applyAlignment="1">
      <alignment horizontal="center" vertical="center"/>
    </xf>
    <xf numFmtId="0" fontId="12" fillId="0" borderId="0" xfId="0" applyFont="1"/>
    <xf numFmtId="0" fontId="0" fillId="0" borderId="28" xfId="0" applyBorder="1"/>
    <xf numFmtId="0" fontId="11" fillId="0" borderId="36" xfId="0" applyFont="1" applyFill="1" applyBorder="1" applyAlignment="1">
      <alignment horizontal="center" wrapText="1"/>
    </xf>
    <xf numFmtId="0" fontId="11" fillId="0" borderId="37" xfId="0" applyFont="1" applyFill="1" applyBorder="1" applyAlignment="1">
      <alignment horizontal="center" wrapText="1"/>
    </xf>
    <xf numFmtId="0" fontId="11" fillId="0" borderId="38"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39" xfId="0" applyFont="1" applyFill="1" applyBorder="1" applyAlignment="1">
      <alignment horizontal="center" vertical="top"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top" wrapText="1"/>
    </xf>
    <xf numFmtId="0" fontId="11" fillId="0" borderId="43" xfId="0" applyFont="1" applyFill="1" applyBorder="1" applyAlignment="1">
      <alignment horizontal="center" wrapText="1"/>
    </xf>
    <xf numFmtId="0" fontId="11" fillId="0" borderId="43" xfId="0" applyFont="1" applyFill="1" applyBorder="1" applyAlignment="1">
      <alignment horizontal="center" vertical="top" wrapText="1"/>
    </xf>
    <xf numFmtId="0" fontId="11" fillId="0" borderId="43" xfId="0" applyFont="1" applyFill="1" applyBorder="1" applyAlignment="1">
      <alignment horizontal="center" vertical="top" wrapText="1"/>
    </xf>
    <xf numFmtId="0" fontId="9" fillId="0" borderId="43" xfId="0" applyFont="1" applyBorder="1"/>
    <xf numFmtId="3" fontId="9" fillId="0" borderId="43" xfId="0" applyNumberFormat="1" applyFont="1" applyBorder="1" applyAlignment="1">
      <alignment horizontal="center"/>
    </xf>
    <xf numFmtId="3" fontId="9" fillId="0" borderId="43" xfId="0" applyNumberFormat="1" applyFont="1" applyBorder="1" applyAlignment="1">
      <alignment horizontal="center" vertical="center"/>
    </xf>
    <xf numFmtId="3" fontId="9" fillId="0" borderId="43"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45" xfId="0" applyFont="1" applyFill="1" applyBorder="1" applyAlignment="1">
      <alignment horizontal="center" vertical="top" wrapText="1"/>
    </xf>
    <xf numFmtId="0" fontId="11" fillId="0" borderId="29" xfId="0" applyFont="1" applyFill="1" applyBorder="1" applyAlignment="1">
      <alignment horizontal="center" wrapText="1"/>
    </xf>
    <xf numFmtId="0" fontId="11" fillId="0" borderId="29" xfId="0" applyFont="1" applyFill="1" applyBorder="1" applyAlignment="1">
      <alignment horizontal="center" vertical="top" wrapText="1"/>
    </xf>
    <xf numFmtId="0" fontId="10" fillId="0" borderId="29" xfId="0" applyFont="1" applyFill="1" applyBorder="1" applyAlignment="1">
      <alignment horizontal="center" vertical="top" wrapText="1"/>
    </xf>
    <xf numFmtId="0" fontId="9" fillId="0" borderId="29" xfId="0" applyFont="1" applyBorder="1"/>
    <xf numFmtId="3" fontId="9" fillId="0" borderId="29" xfId="0" applyNumberFormat="1" applyFont="1" applyBorder="1" applyAlignment="1">
      <alignment horizontal="center"/>
    </xf>
    <xf numFmtId="3" fontId="9" fillId="0" borderId="29" xfId="0" applyNumberFormat="1" applyFont="1" applyBorder="1" applyAlignment="1">
      <alignment horizontal="center" vertical="center"/>
    </xf>
    <xf numFmtId="3" fontId="9" fillId="0" borderId="29"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0" fontId="13" fillId="0" borderId="47" xfId="0" applyFont="1" applyBorder="1" applyAlignment="1">
      <alignment wrapText="1"/>
    </xf>
    <xf numFmtId="0" fontId="14" fillId="0" borderId="47" xfId="0" applyFont="1" applyBorder="1" applyAlignment="1">
      <alignment wrapText="1"/>
    </xf>
    <xf numFmtId="3" fontId="13" fillId="0" borderId="42" xfId="0" applyNumberFormat="1" applyFont="1" applyBorder="1" applyAlignment="1">
      <alignment horizontal="center" vertical="top" wrapText="1"/>
    </xf>
    <xf numFmtId="3" fontId="13" fillId="0" borderId="43" xfId="0" applyNumberFormat="1" applyFont="1" applyBorder="1" applyAlignment="1">
      <alignment horizontal="center" wrapText="1"/>
    </xf>
    <xf numFmtId="3" fontId="13" fillId="0" borderId="43" xfId="0" applyNumberFormat="1" applyFont="1" applyBorder="1" applyAlignment="1">
      <alignment horizontal="center" vertical="top" wrapText="1"/>
    </xf>
    <xf numFmtId="0" fontId="13" fillId="0" borderId="43" xfId="0" applyFont="1" applyBorder="1" applyAlignment="1">
      <alignment horizontal="center" vertical="top" wrapText="1"/>
    </xf>
    <xf numFmtId="0" fontId="0" fillId="0" borderId="43" xfId="0" applyBorder="1" applyAlignment="1">
      <alignment horizontal="center"/>
    </xf>
    <xf numFmtId="3" fontId="0" fillId="0" borderId="43" xfId="0" applyNumberFormat="1" applyBorder="1" applyAlignment="1">
      <alignment horizontal="center"/>
    </xf>
    <xf numFmtId="3" fontId="0" fillId="0" borderId="48" xfId="0" applyNumberForma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3" fontId="0" fillId="0" borderId="44" xfId="0" applyNumberFormat="1" applyBorder="1" applyAlignment="1">
      <alignment horizontal="center" vertical="center"/>
    </xf>
    <xf numFmtId="0" fontId="13" fillId="0" borderId="41" xfId="0" applyFont="1" applyBorder="1" applyAlignment="1">
      <alignment wrapText="1"/>
    </xf>
    <xf numFmtId="0" fontId="14" fillId="0" borderId="41" xfId="0" applyFont="1" applyBorder="1" applyAlignment="1">
      <alignment wrapText="1"/>
    </xf>
    <xf numFmtId="3" fontId="13" fillId="0" borderId="16" xfId="0" applyNumberFormat="1" applyFont="1" applyBorder="1" applyAlignment="1">
      <alignment horizontal="center" vertical="top" wrapText="1"/>
    </xf>
    <xf numFmtId="3" fontId="13" fillId="0" borderId="18" xfId="0" applyNumberFormat="1" applyFont="1" applyBorder="1" applyAlignment="1">
      <alignment horizontal="center" wrapText="1"/>
    </xf>
    <xf numFmtId="3" fontId="13" fillId="0" borderId="18" xfId="0" applyNumberFormat="1" applyFont="1" applyBorder="1" applyAlignment="1">
      <alignment horizontal="center" vertical="top" wrapText="1"/>
    </xf>
    <xf numFmtId="0" fontId="13" fillId="0" borderId="18" xfId="0" applyFont="1" applyBorder="1" applyAlignment="1">
      <alignment horizontal="center" vertical="top" wrapText="1"/>
    </xf>
    <xf numFmtId="0" fontId="0" fillId="0" borderId="18" xfId="0" applyBorder="1" applyAlignment="1">
      <alignment horizontal="center"/>
    </xf>
    <xf numFmtId="3" fontId="0" fillId="0" borderId="17" xfId="0" applyNumberFormat="1"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3" fontId="0" fillId="0" borderId="27" xfId="0" applyNumberFormat="1" applyBorder="1" applyAlignment="1">
      <alignment horizontal="center" vertical="center"/>
    </xf>
    <xf numFmtId="3" fontId="0" fillId="0" borderId="49" xfId="0" applyNumberFormat="1" applyBorder="1" applyAlignment="1">
      <alignment horizontal="center" vertical="center"/>
    </xf>
    <xf numFmtId="0" fontId="13" fillId="0" borderId="50" xfId="0" applyFont="1" applyBorder="1" applyAlignment="1">
      <alignment wrapText="1"/>
    </xf>
    <xf numFmtId="0" fontId="14" fillId="0" borderId="51" xfId="0" applyFont="1" applyBorder="1" applyAlignment="1">
      <alignment wrapText="1"/>
    </xf>
    <xf numFmtId="0" fontId="13" fillId="0" borderId="52" xfId="0" applyFont="1" applyBorder="1" applyAlignment="1">
      <alignment horizontal="center" vertical="top" wrapText="1"/>
    </xf>
    <xf numFmtId="0" fontId="13" fillId="0" borderId="28" xfId="0" applyFont="1" applyBorder="1" applyAlignment="1">
      <alignment horizontal="center" wrapText="1"/>
    </xf>
    <xf numFmtId="0" fontId="13" fillId="0" borderId="28" xfId="0" applyFont="1" applyBorder="1" applyAlignment="1">
      <alignment horizontal="center" vertical="top" wrapText="1"/>
    </xf>
    <xf numFmtId="3" fontId="13" fillId="0" borderId="28" xfId="0" applyNumberFormat="1" applyFont="1" applyBorder="1" applyAlignment="1">
      <alignment horizontal="center" vertical="top" wrapText="1"/>
    </xf>
    <xf numFmtId="3" fontId="0" fillId="0" borderId="28" xfId="0" applyNumberFormat="1" applyBorder="1" applyAlignment="1">
      <alignment horizontal="center"/>
    </xf>
    <xf numFmtId="0" fontId="0" fillId="0" borderId="28" xfId="0" applyBorder="1" applyAlignment="1">
      <alignment horizontal="center" vertical="center"/>
    </xf>
    <xf numFmtId="3" fontId="13" fillId="0" borderId="52" xfId="0" applyNumberFormat="1" applyFont="1" applyBorder="1" applyAlignment="1">
      <alignment horizontal="center" vertical="top" wrapText="1"/>
    </xf>
    <xf numFmtId="3" fontId="13" fillId="0" borderId="28" xfId="0" applyNumberFormat="1" applyFont="1" applyBorder="1" applyAlignment="1">
      <alignment horizontal="center" wrapText="1"/>
    </xf>
    <xf numFmtId="0" fontId="0" fillId="0" borderId="28" xfId="0" applyBorder="1" applyAlignment="1">
      <alignment horizontal="center"/>
    </xf>
    <xf numFmtId="3" fontId="0" fillId="0" borderId="28" xfId="0" applyNumberFormat="1" applyBorder="1" applyAlignment="1">
      <alignment horizontal="center" vertical="center"/>
    </xf>
    <xf numFmtId="0" fontId="14" fillId="0" borderId="27" xfId="0" applyFont="1" applyBorder="1" applyAlignment="1">
      <alignment wrapText="1"/>
    </xf>
    <xf numFmtId="0" fontId="15" fillId="0" borderId="52" xfId="0" applyFont="1" applyBorder="1" applyAlignment="1">
      <alignment horizontal="center" vertical="top" wrapText="1"/>
    </xf>
    <xf numFmtId="0" fontId="15" fillId="0" borderId="28" xfId="0" applyFont="1" applyBorder="1" applyAlignment="1">
      <alignment horizontal="center" wrapText="1"/>
    </xf>
    <xf numFmtId="0" fontId="13" fillId="0" borderId="53" xfId="0" applyFont="1" applyBorder="1" applyAlignment="1">
      <alignment wrapText="1"/>
    </xf>
    <xf numFmtId="0" fontId="14" fillId="0" borderId="19" xfId="0" applyFont="1" applyBorder="1" applyAlignment="1">
      <alignment wrapText="1"/>
    </xf>
    <xf numFmtId="0" fontId="15" fillId="0" borderId="45" xfId="0" applyFont="1" applyBorder="1" applyAlignment="1">
      <alignment horizontal="center" vertical="top" wrapText="1"/>
    </xf>
    <xf numFmtId="0" fontId="13" fillId="0" borderId="29" xfId="0" applyFont="1" applyBorder="1" applyAlignment="1">
      <alignment horizontal="center" wrapText="1"/>
    </xf>
    <xf numFmtId="0" fontId="15" fillId="0" borderId="29" xfId="0" applyFont="1" applyBorder="1" applyAlignment="1">
      <alignment horizontal="center" vertical="top" wrapText="1"/>
    </xf>
    <xf numFmtId="0" fontId="13" fillId="0" borderId="29" xfId="0" applyFont="1" applyBorder="1" applyAlignment="1">
      <alignment horizontal="center" vertical="top" wrapText="1"/>
    </xf>
    <xf numFmtId="3" fontId="13" fillId="0" borderId="29" xfId="0" applyNumberFormat="1" applyFont="1" applyBorder="1" applyAlignment="1">
      <alignment horizontal="center" vertical="top" wrapText="1"/>
    </xf>
    <xf numFmtId="0" fontId="0" fillId="0" borderId="29" xfId="0" applyBorder="1" applyAlignment="1">
      <alignment horizontal="center"/>
    </xf>
    <xf numFmtId="3" fontId="0" fillId="0" borderId="30" xfId="0" applyNumberFormat="1" applyBorder="1" applyAlignment="1">
      <alignment horizontal="center" vertical="center"/>
    </xf>
    <xf numFmtId="3" fontId="0" fillId="0" borderId="29" xfId="0" applyNumberFormat="1" applyBorder="1" applyAlignment="1">
      <alignment horizontal="center" vertical="center"/>
    </xf>
    <xf numFmtId="3" fontId="0" fillId="0" borderId="46" xfId="0" applyNumberFormat="1" applyBorder="1" applyAlignment="1">
      <alignment horizontal="center" vertical="center"/>
    </xf>
    <xf numFmtId="0" fontId="15" fillId="0" borderId="20" xfId="0" applyFont="1" applyBorder="1" applyAlignment="1">
      <alignment wrapText="1"/>
    </xf>
    <xf numFmtId="0" fontId="13" fillId="0" borderId="36" xfId="0" applyFont="1" applyBorder="1" applyAlignment="1">
      <alignment wrapText="1"/>
    </xf>
    <xf numFmtId="3" fontId="15" fillId="0" borderId="31" xfId="0" applyNumberFormat="1" applyFont="1" applyBorder="1" applyAlignment="1">
      <alignment horizontal="center" vertical="top" wrapText="1"/>
    </xf>
    <xf numFmtId="3" fontId="15" fillId="0" borderId="26" xfId="0" applyNumberFormat="1" applyFont="1" applyBorder="1" applyAlignment="1">
      <alignment horizontal="center" wrapText="1"/>
    </xf>
    <xf numFmtId="3" fontId="15" fillId="0" borderId="26" xfId="0" applyNumberFormat="1" applyFont="1" applyBorder="1" applyAlignment="1">
      <alignment horizontal="center" vertical="top" wrapText="1"/>
    </xf>
    <xf numFmtId="3" fontId="15" fillId="0" borderId="26" xfId="0" applyNumberFormat="1" applyFont="1" applyBorder="1" applyAlignment="1">
      <alignment horizontal="center"/>
    </xf>
    <xf numFmtId="3" fontId="9" fillId="0" borderId="26" xfId="0" applyNumberFormat="1" applyFont="1" applyBorder="1" applyAlignment="1">
      <alignment horizontal="center" vertical="center"/>
    </xf>
    <xf numFmtId="3" fontId="9" fillId="0" borderId="32" xfId="0" applyNumberFormat="1" applyFont="1" applyBorder="1" applyAlignment="1">
      <alignment horizontal="center" vertical="center"/>
    </xf>
    <xf numFmtId="0" fontId="13" fillId="0" borderId="0" xfId="0" applyFont="1" applyFill="1" applyBorder="1" applyAlignment="1"/>
    <xf numFmtId="0" fontId="15" fillId="0" borderId="0" xfId="0" applyFont="1" applyFill="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xf numFmtId="3" fontId="9" fillId="0" borderId="43" xfId="0" applyNumberFormat="1" applyFont="1" applyFill="1" applyBorder="1" applyAlignment="1">
      <alignment horizontal="right" vertical="center"/>
    </xf>
    <xf numFmtId="3" fontId="9" fillId="0" borderId="29" xfId="0" applyNumberFormat="1" applyFont="1" applyFill="1" applyBorder="1" applyAlignment="1">
      <alignment horizontal="right" vertical="center"/>
    </xf>
    <xf numFmtId="0" fontId="1" fillId="0" borderId="42" xfId="0" applyFont="1" applyBorder="1" applyAlignment="1">
      <alignment wrapText="1"/>
    </xf>
    <xf numFmtId="0" fontId="16" fillId="0" borderId="44" xfId="0" applyFont="1" applyBorder="1" applyAlignment="1">
      <alignment wrapText="1"/>
    </xf>
    <xf numFmtId="0" fontId="1" fillId="0" borderId="42" xfId="0" applyFont="1" applyBorder="1" applyAlignment="1">
      <alignment horizontal="center" vertical="top" wrapText="1"/>
    </xf>
    <xf numFmtId="0" fontId="1" fillId="0" borderId="43" xfId="0" applyFont="1" applyBorder="1" applyAlignment="1">
      <alignment horizontal="center" wrapText="1"/>
    </xf>
    <xf numFmtId="0" fontId="1" fillId="0" borderId="43" xfId="0" applyFont="1" applyBorder="1" applyAlignment="1">
      <alignment horizontal="center" vertical="top" wrapText="1"/>
    </xf>
    <xf numFmtId="3" fontId="1" fillId="0" borderId="43" xfId="0" applyNumberFormat="1" applyFont="1" applyBorder="1" applyAlignment="1">
      <alignment horizontal="center" vertical="top" wrapText="1"/>
    </xf>
    <xf numFmtId="0" fontId="0" fillId="0" borderId="48" xfId="0" applyBorder="1" applyAlignment="1">
      <alignment horizontal="center"/>
    </xf>
    <xf numFmtId="3" fontId="0" fillId="0" borderId="43" xfId="0" applyNumberFormat="1" applyBorder="1" applyAlignment="1">
      <alignment horizontal="center" vertical="center"/>
    </xf>
    <xf numFmtId="3" fontId="0" fillId="0" borderId="44" xfId="0" applyNumberFormat="1" applyFill="1" applyBorder="1" applyAlignment="1">
      <alignment horizontal="center" vertical="center"/>
    </xf>
    <xf numFmtId="0" fontId="1" fillId="0" borderId="52" xfId="0" applyFont="1" applyBorder="1" applyAlignment="1">
      <alignment wrapText="1"/>
    </xf>
    <xf numFmtId="0" fontId="16" fillId="0" borderId="49" xfId="0" applyFont="1" applyBorder="1" applyAlignment="1">
      <alignment wrapText="1"/>
    </xf>
    <xf numFmtId="0" fontId="1" fillId="0" borderId="52" xfId="0" applyFont="1" applyBorder="1" applyAlignment="1">
      <alignment horizontal="center" vertical="top" wrapText="1"/>
    </xf>
    <xf numFmtId="0" fontId="1" fillId="0" borderId="28" xfId="0" applyFont="1" applyBorder="1" applyAlignment="1">
      <alignment horizontal="center" wrapText="1"/>
    </xf>
    <xf numFmtId="0" fontId="1" fillId="0" borderId="28" xfId="0" applyFont="1" applyBorder="1" applyAlignment="1">
      <alignment horizontal="center" vertical="top" wrapText="1"/>
    </xf>
    <xf numFmtId="3" fontId="1" fillId="0" borderId="28" xfId="0" applyNumberFormat="1" applyFont="1" applyBorder="1" applyAlignment="1">
      <alignment horizontal="center" vertical="top" wrapText="1"/>
    </xf>
    <xf numFmtId="3" fontId="0" fillId="0" borderId="27" xfId="0" applyNumberFormat="1" applyFill="1" applyBorder="1" applyAlignment="1">
      <alignment horizontal="center" vertical="center"/>
    </xf>
    <xf numFmtId="3" fontId="0" fillId="0" borderId="49" xfId="0" applyNumberFormat="1" applyFill="1" applyBorder="1" applyAlignment="1">
      <alignment horizontal="center" vertical="center"/>
    </xf>
    <xf numFmtId="3" fontId="1" fillId="0" borderId="52" xfId="0" applyNumberFormat="1" applyFont="1" applyBorder="1" applyAlignment="1">
      <alignment horizontal="center" vertical="top" wrapText="1"/>
    </xf>
    <xf numFmtId="3" fontId="1" fillId="0" borderId="28" xfId="0" applyNumberFormat="1" applyFont="1" applyBorder="1" applyAlignment="1">
      <alignment horizontal="center" wrapText="1"/>
    </xf>
    <xf numFmtId="0" fontId="0" fillId="0" borderId="27" xfId="0" applyBorder="1" applyAlignment="1">
      <alignment horizontal="center"/>
    </xf>
    <xf numFmtId="0" fontId="1" fillId="0" borderId="11" xfId="0" applyFont="1" applyBorder="1" applyAlignment="1">
      <alignment wrapText="1"/>
    </xf>
    <xf numFmtId="0" fontId="1" fillId="0" borderId="11" xfId="0" applyFont="1" applyBorder="1" applyAlignment="1">
      <alignment horizontal="center" vertical="top" wrapText="1"/>
    </xf>
    <xf numFmtId="0" fontId="1" fillId="0" borderId="13" xfId="0" applyFont="1" applyBorder="1" applyAlignment="1">
      <alignment horizontal="center" wrapText="1"/>
    </xf>
    <xf numFmtId="0" fontId="1" fillId="0" borderId="13" xfId="0" applyFont="1" applyBorder="1" applyAlignment="1">
      <alignment horizontal="center" vertical="top" wrapText="1"/>
    </xf>
    <xf numFmtId="3" fontId="1" fillId="0" borderId="13" xfId="0" applyNumberFormat="1" applyFont="1" applyBorder="1" applyAlignment="1">
      <alignment horizontal="center" vertical="top" wrapText="1"/>
    </xf>
    <xf numFmtId="0" fontId="1" fillId="0" borderId="45" xfId="0" applyFont="1" applyBorder="1" applyAlignment="1">
      <alignment wrapText="1"/>
    </xf>
    <xf numFmtId="0" fontId="16" fillId="0" borderId="46" xfId="0" applyFont="1" applyBorder="1" applyAlignment="1">
      <alignment wrapText="1"/>
    </xf>
    <xf numFmtId="0" fontId="1" fillId="0" borderId="45" xfId="0" applyFont="1" applyBorder="1" applyAlignment="1">
      <alignment horizontal="center" vertical="top" wrapText="1"/>
    </xf>
    <xf numFmtId="0" fontId="1" fillId="0" borderId="29" xfId="0" applyFont="1" applyBorder="1" applyAlignment="1">
      <alignment horizontal="center" wrapText="1"/>
    </xf>
    <xf numFmtId="0" fontId="1" fillId="0" borderId="29" xfId="0" applyFont="1" applyBorder="1" applyAlignment="1">
      <alignment horizontal="center" vertical="top" wrapText="1"/>
    </xf>
    <xf numFmtId="3" fontId="1" fillId="0" borderId="29" xfId="0" applyNumberFormat="1" applyFont="1" applyBorder="1" applyAlignment="1">
      <alignment horizontal="center" vertical="top" wrapText="1"/>
    </xf>
    <xf numFmtId="0" fontId="0" fillId="0" borderId="30" xfId="0" applyBorder="1" applyAlignment="1">
      <alignment horizontal="center"/>
    </xf>
    <xf numFmtId="3" fontId="0" fillId="0" borderId="30" xfId="0" applyNumberFormat="1" applyFill="1" applyBorder="1" applyAlignment="1">
      <alignment horizontal="center" vertical="center"/>
    </xf>
    <xf numFmtId="3" fontId="0" fillId="0" borderId="46" xfId="0" applyNumberFormat="1" applyFill="1" applyBorder="1" applyAlignment="1">
      <alignment horizontal="center" vertical="center"/>
    </xf>
    <xf numFmtId="0" fontId="17" fillId="0" borderId="20" xfId="0" applyFont="1" applyBorder="1" applyAlignment="1">
      <alignment wrapText="1"/>
    </xf>
    <xf numFmtId="0" fontId="1" fillId="0" borderId="20" xfId="0" applyFont="1" applyBorder="1" applyAlignment="1">
      <alignment wrapText="1"/>
    </xf>
    <xf numFmtId="3" fontId="9" fillId="0" borderId="31" xfId="0" applyNumberFormat="1" applyFont="1" applyBorder="1" applyAlignment="1">
      <alignment horizontal="center" vertical="top" wrapText="1"/>
    </xf>
    <xf numFmtId="3" fontId="9" fillId="0" borderId="26" xfId="0" applyNumberFormat="1" applyFont="1" applyBorder="1" applyAlignment="1">
      <alignment horizontal="center" vertical="center" wrapText="1"/>
    </xf>
    <xf numFmtId="3" fontId="9" fillId="0" borderId="26" xfId="0" applyNumberFormat="1" applyFont="1" applyBorder="1" applyAlignment="1">
      <alignment horizontal="center" vertical="top" wrapText="1"/>
    </xf>
    <xf numFmtId="3" fontId="9" fillId="0" borderId="25" xfId="0" applyNumberFormat="1" applyFont="1" applyBorder="1" applyAlignment="1">
      <alignment horizontal="center" vertical="top" wrapText="1"/>
    </xf>
    <xf numFmtId="4" fontId="9" fillId="0" borderId="25" xfId="0" applyNumberFormat="1" applyFont="1" applyBorder="1" applyAlignment="1">
      <alignment horizontal="center" vertical="center"/>
    </xf>
    <xf numFmtId="4" fontId="9" fillId="0" borderId="32" xfId="0" applyNumberFormat="1" applyFont="1" applyBorder="1" applyAlignment="1">
      <alignment horizontal="center" vertical="center"/>
    </xf>
    <xf numFmtId="0" fontId="17" fillId="0" borderId="0" xfId="0" applyFont="1" applyBorder="1" applyAlignment="1">
      <alignment wrapText="1"/>
    </xf>
    <xf numFmtId="0" fontId="1" fillId="0" borderId="0" xfId="0" applyFont="1" applyBorder="1" applyAlignment="1">
      <alignment wrapText="1"/>
    </xf>
    <xf numFmtId="3" fontId="9" fillId="0" borderId="0" xfId="0" applyNumberFormat="1" applyFont="1" applyBorder="1" applyAlignment="1">
      <alignment horizontal="center" vertical="top" wrapText="1"/>
    </xf>
    <xf numFmtId="3" fontId="9" fillId="0" borderId="0" xfId="0" applyNumberFormat="1" applyFont="1" applyBorder="1" applyAlignment="1">
      <alignment horizontal="center" wrapText="1"/>
    </xf>
    <xf numFmtId="0" fontId="9" fillId="0" borderId="0" xfId="0" applyFont="1" applyAlignment="1">
      <alignment wrapText="1"/>
    </xf>
    <xf numFmtId="0" fontId="11" fillId="0" borderId="54" xfId="0" applyFont="1" applyFill="1" applyBorder="1" applyAlignment="1">
      <alignment horizontal="center" vertical="center" wrapText="1"/>
    </xf>
    <xf numFmtId="0" fontId="11" fillId="0" borderId="11" xfId="0" applyFont="1" applyFill="1" applyBorder="1" applyAlignment="1">
      <alignment horizontal="center" vertical="top" wrapText="1"/>
    </xf>
    <xf numFmtId="0" fontId="11" fillId="0" borderId="13" xfId="0" applyFont="1" applyFill="1" applyBorder="1" applyAlignment="1">
      <alignment horizontal="center" wrapText="1"/>
    </xf>
    <xf numFmtId="0" fontId="11" fillId="0" borderId="13" xfId="0" applyFont="1" applyFill="1" applyBorder="1" applyAlignment="1">
      <alignment horizontal="center" vertical="top" wrapText="1"/>
    </xf>
    <xf numFmtId="0" fontId="10" fillId="0" borderId="13" xfId="0" applyFont="1" applyFill="1" applyBorder="1" applyAlignment="1">
      <alignment horizontal="center" vertical="top" wrapText="1"/>
    </xf>
    <xf numFmtId="0" fontId="9" fillId="0" borderId="13" xfId="0" applyFont="1" applyBorder="1"/>
    <xf numFmtId="3" fontId="9" fillId="0" borderId="13" xfId="0" applyNumberFormat="1" applyFont="1" applyBorder="1" applyAlignment="1">
      <alignment horizontal="center"/>
    </xf>
    <xf numFmtId="3" fontId="9" fillId="0" borderId="13" xfId="0" applyNumberFormat="1" applyFont="1" applyBorder="1" applyAlignment="1">
      <alignment horizontal="center" vertical="center"/>
    </xf>
    <xf numFmtId="3" fontId="9" fillId="0" borderId="13"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xf>
    <xf numFmtId="0" fontId="16" fillId="0" borderId="48" xfId="0" applyFont="1" applyBorder="1" applyAlignment="1">
      <alignment wrapText="1"/>
    </xf>
    <xf numFmtId="3" fontId="1" fillId="0" borderId="43" xfId="0" applyNumberFormat="1" applyFont="1" applyBorder="1" applyAlignment="1">
      <alignment horizontal="center" wrapText="1"/>
    </xf>
    <xf numFmtId="0" fontId="0" fillId="0" borderId="43" xfId="0" applyBorder="1"/>
    <xf numFmtId="0" fontId="0" fillId="0" borderId="44" xfId="0" applyBorder="1"/>
    <xf numFmtId="0" fontId="16" fillId="0" borderId="27" xfId="0" applyFont="1" applyBorder="1" applyAlignment="1">
      <alignment wrapText="1"/>
    </xf>
    <xf numFmtId="0" fontId="0" fillId="0" borderId="49" xfId="0" applyBorder="1"/>
    <xf numFmtId="0" fontId="1" fillId="0" borderId="52" xfId="0" applyFont="1" applyBorder="1" applyAlignment="1">
      <alignment horizontal="left" vertical="center" wrapText="1"/>
    </xf>
    <xf numFmtId="0" fontId="16" fillId="0" borderId="27" xfId="0" applyFont="1" applyBorder="1" applyAlignment="1">
      <alignment horizontal="left" vertical="center" wrapText="1"/>
    </xf>
    <xf numFmtId="3" fontId="1" fillId="0" borderId="52"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0" fillId="0" borderId="28" xfId="0" applyNumberFormat="1" applyFill="1" applyBorder="1" applyAlignment="1">
      <alignment horizontal="center" vertical="center"/>
    </xf>
    <xf numFmtId="0" fontId="14" fillId="0" borderId="30" xfId="0" applyFont="1" applyBorder="1" applyAlignment="1">
      <alignment wrapText="1"/>
    </xf>
    <xf numFmtId="0" fontId="0" fillId="0" borderId="29" xfId="0" applyBorder="1" applyAlignment="1">
      <alignment horizontal="center" vertical="center"/>
    </xf>
    <xf numFmtId="0" fontId="0" fillId="0" borderId="29" xfId="0" applyBorder="1"/>
    <xf numFmtId="0" fontId="0" fillId="0" borderId="46" xfId="0" applyBorder="1"/>
    <xf numFmtId="3" fontId="9" fillId="0" borderId="26" xfId="0" applyNumberFormat="1" applyFont="1" applyBorder="1" applyAlignment="1">
      <alignment horizontal="center" vertical="justify" wrapText="1"/>
    </xf>
    <xf numFmtId="0" fontId="9" fillId="0" borderId="0" xfId="0" applyFont="1" applyAlignment="1">
      <alignment horizontal="left"/>
    </xf>
    <xf numFmtId="0" fontId="9" fillId="0" borderId="26" xfId="0" applyFont="1" applyBorder="1" applyAlignment="1">
      <alignment horizontal="center"/>
    </xf>
    <xf numFmtId="0" fontId="9" fillId="0" borderId="26" xfId="0" applyFont="1" applyBorder="1" applyAlignment="1">
      <alignment horizontal="center" wrapText="1"/>
    </xf>
    <xf numFmtId="0" fontId="9" fillId="0" borderId="36" xfId="0" applyFont="1" applyFill="1" applyBorder="1" applyAlignment="1">
      <alignment horizontal="center"/>
    </xf>
    <xf numFmtId="0" fontId="9" fillId="0" borderId="37" xfId="0" applyFont="1" applyFill="1" applyBorder="1" applyAlignment="1">
      <alignment horizontal="center"/>
    </xf>
    <xf numFmtId="0" fontId="9" fillId="0" borderId="32" xfId="0" applyFont="1" applyFill="1" applyBorder="1" applyAlignment="1">
      <alignment horizontal="center"/>
    </xf>
    <xf numFmtId="0" fontId="9" fillId="0" borderId="0" xfId="0" applyFont="1" applyFill="1" applyBorder="1" applyAlignment="1">
      <alignment horizontal="center"/>
    </xf>
    <xf numFmtId="0" fontId="9" fillId="0" borderId="42" xfId="0" applyFont="1" applyBorder="1"/>
    <xf numFmtId="2" fontId="0" fillId="0" borderId="43" xfId="0" applyNumberFormat="1" applyBorder="1" applyAlignment="1">
      <alignment horizontal="center"/>
    </xf>
    <xf numFmtId="2" fontId="0" fillId="0" borderId="48" xfId="0" applyNumberFormat="1" applyBorder="1" applyAlignment="1">
      <alignment horizontal="center"/>
    </xf>
    <xf numFmtId="0" fontId="9" fillId="0" borderId="52" xfId="0" applyFont="1" applyBorder="1"/>
    <xf numFmtId="2" fontId="0" fillId="0" borderId="28" xfId="0" applyNumberFormat="1" applyBorder="1" applyAlignment="1">
      <alignment horizontal="center"/>
    </xf>
    <xf numFmtId="2" fontId="0" fillId="0" borderId="28" xfId="0" applyNumberFormat="1" applyBorder="1"/>
    <xf numFmtId="2" fontId="0" fillId="0" borderId="27" xfId="0" applyNumberFormat="1" applyBorder="1" applyAlignment="1">
      <alignment horizontal="center"/>
    </xf>
    <xf numFmtId="2" fontId="0" fillId="0" borderId="28" xfId="0" applyNumberFormat="1" applyFill="1" applyBorder="1" applyAlignment="1">
      <alignment horizontal="center"/>
    </xf>
    <xf numFmtId="2" fontId="0" fillId="0" borderId="13" xfId="0" applyNumberFormat="1" applyBorder="1" applyAlignment="1">
      <alignment horizontal="center"/>
    </xf>
    <xf numFmtId="2" fontId="0" fillId="0" borderId="13" xfId="0" applyNumberFormat="1" applyBorder="1"/>
    <xf numFmtId="2" fontId="0" fillId="0" borderId="14" xfId="0" applyNumberFormat="1" applyBorder="1" applyAlignment="1">
      <alignment horizontal="center"/>
    </xf>
    <xf numFmtId="0" fontId="19" fillId="0" borderId="20" xfId="0" applyFont="1" applyBorder="1"/>
    <xf numFmtId="2" fontId="0" fillId="0" borderId="29" xfId="0" applyNumberFormat="1" applyBorder="1" applyAlignment="1">
      <alignment horizontal="center"/>
    </xf>
    <xf numFmtId="2" fontId="0" fillId="0" borderId="29" xfId="0" applyNumberFormat="1" applyBorder="1"/>
    <xf numFmtId="2" fontId="0" fillId="0" borderId="30" xfId="0" applyNumberFormat="1" applyBorder="1" applyAlignment="1">
      <alignment horizontal="center"/>
    </xf>
    <xf numFmtId="0" fontId="9" fillId="0" borderId="33" xfId="0" applyFont="1" applyBorder="1" applyAlignment="1">
      <alignment horizontal="center"/>
    </xf>
    <xf numFmtId="4" fontId="9" fillId="0" borderId="21" xfId="0" applyNumberFormat="1" applyFont="1" applyBorder="1" applyAlignment="1">
      <alignment horizontal="center"/>
    </xf>
    <xf numFmtId="4" fontId="9" fillId="0" borderId="34" xfId="0" applyNumberFormat="1" applyFont="1" applyBorder="1" applyAlignment="1">
      <alignment horizontal="center"/>
    </xf>
    <xf numFmtId="4" fontId="9" fillId="0" borderId="23" xfId="0" applyNumberFormat="1" applyFont="1" applyBorder="1" applyAlignment="1">
      <alignment horizontal="center"/>
    </xf>
    <xf numFmtId="0" fontId="9" fillId="0" borderId="0" xfId="0" applyFont="1" applyAlignment="1"/>
    <xf numFmtId="0" fontId="9" fillId="0" borderId="16" xfId="0" applyFont="1" applyBorder="1" applyAlignment="1">
      <alignment horizontal="left"/>
    </xf>
    <xf numFmtId="2" fontId="9" fillId="0" borderId="18" xfId="0" applyNumberFormat="1" applyFont="1" applyBorder="1" applyAlignment="1">
      <alignment horizontal="center"/>
    </xf>
    <xf numFmtId="2" fontId="9" fillId="0" borderId="18" xfId="0" applyNumberFormat="1" applyFont="1" applyBorder="1" applyAlignment="1">
      <alignment horizontal="center" wrapText="1"/>
    </xf>
    <xf numFmtId="2" fontId="9" fillId="0" borderId="18" xfId="0" applyNumberFormat="1" applyFont="1" applyFill="1" applyBorder="1" applyAlignment="1">
      <alignment horizontal="center"/>
    </xf>
    <xf numFmtId="2" fontId="0" fillId="0" borderId="17" xfId="0" applyNumberFormat="1" applyBorder="1" applyAlignment="1">
      <alignment horizontal="center"/>
    </xf>
    <xf numFmtId="2" fontId="0" fillId="0" borderId="55" xfId="0" applyNumberFormat="1" applyBorder="1" applyAlignment="1">
      <alignment horizontal="center"/>
    </xf>
    <xf numFmtId="0" fontId="9" fillId="0" borderId="52" xfId="0" applyFont="1" applyBorder="1" applyAlignment="1">
      <alignment horizontal="left"/>
    </xf>
    <xf numFmtId="2" fontId="9" fillId="0" borderId="28" xfId="0" applyNumberFormat="1" applyFont="1" applyBorder="1" applyAlignment="1">
      <alignment horizontal="center"/>
    </xf>
    <xf numFmtId="2" fontId="1" fillId="0" borderId="28" xfId="0" applyNumberFormat="1" applyFont="1" applyBorder="1" applyAlignment="1">
      <alignment horizontal="center"/>
    </xf>
    <xf numFmtId="2" fontId="9" fillId="0" borderId="28" xfId="0" applyNumberFormat="1" applyFont="1" applyFill="1" applyBorder="1" applyAlignment="1">
      <alignment horizontal="center"/>
    </xf>
    <xf numFmtId="2" fontId="0" fillId="0" borderId="56" xfId="0" applyNumberFormat="1" applyBorder="1" applyAlignment="1">
      <alignment horizontal="center"/>
    </xf>
    <xf numFmtId="2" fontId="9" fillId="0" borderId="13" xfId="0" applyNumberFormat="1" applyFont="1" applyFill="1" applyBorder="1" applyAlignment="1">
      <alignment horizontal="center"/>
    </xf>
    <xf numFmtId="2" fontId="0" fillId="0" borderId="57" xfId="0" applyNumberFormat="1" applyBorder="1" applyAlignment="1">
      <alignment horizontal="center"/>
    </xf>
    <xf numFmtId="2" fontId="0" fillId="0" borderId="26" xfId="0" applyNumberFormat="1" applyBorder="1" applyAlignment="1">
      <alignment horizontal="center"/>
    </xf>
    <xf numFmtId="2" fontId="0" fillId="0" borderId="26" xfId="0" applyNumberFormat="1" applyFill="1" applyBorder="1" applyAlignment="1">
      <alignment horizontal="center"/>
    </xf>
    <xf numFmtId="2" fontId="0" fillId="0" borderId="25" xfId="0" applyNumberFormat="1" applyFill="1" applyBorder="1" applyAlignment="1">
      <alignment horizontal="center"/>
    </xf>
    <xf numFmtId="2" fontId="0" fillId="0" borderId="32" xfId="0" applyNumberFormat="1" applyFill="1" applyBorder="1" applyAlignment="1">
      <alignment horizontal="center"/>
    </xf>
    <xf numFmtId="0" fontId="0" fillId="0" borderId="0" xfId="0" applyBorder="1"/>
    <xf numFmtId="0" fontId="3" fillId="2" borderId="33" xfId="0" applyFont="1" applyFill="1" applyBorder="1" applyAlignment="1"/>
    <xf numFmtId="0" fontId="2" fillId="2" borderId="22" xfId="0" applyFont="1" applyFill="1" applyBorder="1" applyAlignment="1">
      <alignment horizontal="center"/>
    </xf>
    <xf numFmtId="0" fontId="3" fillId="2" borderId="21" xfId="0" applyFont="1" applyFill="1" applyBorder="1"/>
    <xf numFmtId="0" fontId="2" fillId="2" borderId="34" xfId="0" applyFont="1" applyFill="1" applyBorder="1" applyAlignment="1">
      <alignment horizontal="center"/>
    </xf>
    <xf numFmtId="0" fontId="3" fillId="2" borderId="3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7"/>
  <sheetViews>
    <sheetView tabSelected="1" zoomScaleNormal="100" workbookViewId="0">
      <selection activeCell="B16" sqref="B16"/>
    </sheetView>
  </sheetViews>
  <sheetFormatPr baseColWidth="10" defaultRowHeight="11.25" x14ac:dyDescent="0.2"/>
  <cols>
    <col min="1" max="1" width="2" style="3" customWidth="1"/>
    <col min="2" max="2" width="51.5703125" style="3" customWidth="1"/>
    <col min="3" max="3" width="11.5703125" style="4" bestFit="1" customWidth="1"/>
    <col min="4" max="4" width="65.7109375" style="3" customWidth="1"/>
    <col min="5" max="6" width="13.5703125" style="4" customWidth="1"/>
    <col min="7" max="7" width="38.42578125" style="4" customWidth="1"/>
    <col min="8" max="8" width="4" style="3" customWidth="1"/>
    <col min="9" max="16384" width="11.42578125" style="3"/>
  </cols>
  <sheetData>
    <row r="1" spans="2:7" x14ac:dyDescent="0.2">
      <c r="B1" s="1" t="s">
        <v>0</v>
      </c>
      <c r="C1" s="2"/>
    </row>
    <row r="2" spans="2:7" x14ac:dyDescent="0.2">
      <c r="B2" s="1" t="s">
        <v>1</v>
      </c>
      <c r="C2" s="2"/>
    </row>
    <row r="3" spans="2:7" x14ac:dyDescent="0.2">
      <c r="B3" s="1" t="s">
        <v>2</v>
      </c>
      <c r="F3" s="5"/>
    </row>
    <row r="4" spans="2:7" x14ac:dyDescent="0.2">
      <c r="B4" s="6" t="s">
        <v>3</v>
      </c>
      <c r="C4" s="7"/>
      <c r="F4" s="5"/>
    </row>
    <row r="5" spans="2:7" ht="21.75" customHeight="1" x14ac:dyDescent="0.2">
      <c r="B5" s="8" t="s">
        <v>4</v>
      </c>
      <c r="C5" s="9"/>
      <c r="D5" s="9"/>
      <c r="E5" s="9"/>
      <c r="F5" s="9"/>
      <c r="G5" s="9"/>
    </row>
    <row r="6" spans="2:7" ht="12.75" x14ac:dyDescent="0.2">
      <c r="B6" s="10"/>
      <c r="C6" s="10"/>
      <c r="D6" s="10"/>
      <c r="E6" s="10"/>
      <c r="F6" s="10"/>
      <c r="G6" s="10"/>
    </row>
    <row r="7" spans="2:7" x14ac:dyDescent="0.2">
      <c r="B7" s="1" t="s">
        <v>0</v>
      </c>
      <c r="C7" s="2"/>
      <c r="F7" s="5"/>
    </row>
    <row r="8" spans="2:7" ht="12" thickBot="1" x14ac:dyDescent="0.25">
      <c r="F8" s="5"/>
    </row>
    <row r="9" spans="2:7" x14ac:dyDescent="0.2">
      <c r="B9" s="11" t="s">
        <v>5</v>
      </c>
      <c r="C9" s="12" t="s">
        <v>6</v>
      </c>
      <c r="D9" s="13" t="s">
        <v>7</v>
      </c>
      <c r="E9" s="14" t="s">
        <v>8</v>
      </c>
      <c r="F9" s="14" t="s">
        <v>9</v>
      </c>
      <c r="G9" s="15" t="s">
        <v>10</v>
      </c>
    </row>
    <row r="10" spans="2:7" x14ac:dyDescent="0.2">
      <c r="B10" s="22" t="s">
        <v>14</v>
      </c>
      <c r="C10" s="23" t="s">
        <v>15</v>
      </c>
      <c r="D10" s="24" t="s">
        <v>16</v>
      </c>
      <c r="E10" s="25" t="s">
        <v>17</v>
      </c>
      <c r="F10" s="26" t="s">
        <v>18</v>
      </c>
      <c r="G10" s="27" t="s">
        <v>12</v>
      </c>
    </row>
    <row r="11" spans="2:7" x14ac:dyDescent="0.2">
      <c r="B11" s="16"/>
      <c r="C11" s="17"/>
      <c r="D11" s="18" t="s">
        <v>19</v>
      </c>
      <c r="E11" s="19" t="s">
        <v>20</v>
      </c>
      <c r="F11" s="20" t="s">
        <v>21</v>
      </c>
      <c r="G11" s="21" t="s">
        <v>12</v>
      </c>
    </row>
    <row r="12" spans="2:7" x14ac:dyDescent="0.2">
      <c r="B12" s="16"/>
      <c r="C12" s="17"/>
      <c r="D12" s="18" t="s">
        <v>22</v>
      </c>
      <c r="E12" s="19" t="s">
        <v>23</v>
      </c>
      <c r="F12" s="20" t="s">
        <v>13</v>
      </c>
      <c r="G12" s="21" t="s">
        <v>12</v>
      </c>
    </row>
    <row r="13" spans="2:7" x14ac:dyDescent="0.2">
      <c r="B13" s="28"/>
      <c r="C13" s="17"/>
      <c r="D13" s="18" t="s">
        <v>24</v>
      </c>
      <c r="E13" s="19" t="s">
        <v>25</v>
      </c>
      <c r="F13" s="20" t="s">
        <v>11</v>
      </c>
      <c r="G13" s="21" t="s">
        <v>26</v>
      </c>
    </row>
    <row r="14" spans="2:7" ht="12" thickBot="1" x14ac:dyDescent="0.25">
      <c r="B14" s="359"/>
      <c r="C14" s="360"/>
      <c r="D14" s="361" t="s">
        <v>27</v>
      </c>
      <c r="E14" s="362" t="s">
        <v>28</v>
      </c>
      <c r="F14" s="363" t="s">
        <v>29</v>
      </c>
      <c r="G14" s="30" t="s">
        <v>26</v>
      </c>
    </row>
    <row r="15" spans="2:7" x14ac:dyDescent="0.2">
      <c r="B15" s="32"/>
      <c r="C15" s="31"/>
      <c r="D15" s="32"/>
      <c r="E15" s="33"/>
      <c r="F15" s="33"/>
      <c r="G15" s="34"/>
    </row>
    <row r="16" spans="2:7" x14ac:dyDescent="0.2">
      <c r="E16" s="29"/>
      <c r="F16" s="35" t="s">
        <v>30</v>
      </c>
    </row>
    <row r="17" spans="2:3" ht="12.75" x14ac:dyDescent="0.2">
      <c r="B17"/>
      <c r="C17" s="33"/>
    </row>
  </sheetData>
  <mergeCells count="1">
    <mergeCell ref="B5:G5"/>
  </mergeCells>
  <pageMargins left="0.46" right="0.12" top="0.57999999999999996" bottom="0.59" header="0" footer="0"/>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4"/>
  <sheetViews>
    <sheetView zoomScale="70" zoomScaleNormal="70" workbookViewId="0">
      <pane xSplit="2" ySplit="13" topLeftCell="C14" activePane="bottomRight" state="frozen"/>
      <selection activeCell="B41" sqref="B41"/>
      <selection pane="topRight" activeCell="B41" sqref="B41"/>
      <selection pane="bottomLeft" activeCell="B41" sqref="B41"/>
      <selection pane="bottomRight" activeCell="B41" sqref="B41"/>
    </sheetView>
  </sheetViews>
  <sheetFormatPr baseColWidth="10" defaultRowHeight="12.75" x14ac:dyDescent="0.2"/>
  <cols>
    <col min="1" max="1" width="2" customWidth="1"/>
    <col min="2" max="2" width="25.7109375" customWidth="1"/>
    <col min="3" max="12" width="10.7109375" customWidth="1"/>
    <col min="13" max="13" width="10.7109375" style="37" customWidth="1"/>
    <col min="14" max="14" width="10.7109375" customWidth="1"/>
    <col min="15" max="15" width="10.7109375" style="38" customWidth="1"/>
    <col min="16" max="25" width="10.7109375" customWidth="1"/>
  </cols>
  <sheetData>
    <row r="2" spans="2:25" ht="18" x14ac:dyDescent="0.25">
      <c r="B2" s="36" t="s">
        <v>0</v>
      </c>
    </row>
    <row r="3" spans="2:25" ht="15.75" x14ac:dyDescent="0.25">
      <c r="B3" s="39"/>
    </row>
    <row r="6" spans="2:25" x14ac:dyDescent="0.2">
      <c r="B6" s="40" t="s">
        <v>31</v>
      </c>
      <c r="C6" t="s">
        <v>32</v>
      </c>
    </row>
    <row r="7" spans="2:25" x14ac:dyDescent="0.2">
      <c r="B7" s="40"/>
    </row>
    <row r="8" spans="2:25" x14ac:dyDescent="0.2">
      <c r="B8" s="40" t="s">
        <v>33</v>
      </c>
      <c r="C8" s="41" t="s">
        <v>17</v>
      </c>
      <c r="D8" t="s">
        <v>34</v>
      </c>
    </row>
    <row r="9" spans="2:25" x14ac:dyDescent="0.2">
      <c r="B9" s="40"/>
    </row>
    <row r="10" spans="2:25" x14ac:dyDescent="0.2">
      <c r="B10" s="40" t="s">
        <v>35</v>
      </c>
      <c r="C10" t="s">
        <v>36</v>
      </c>
      <c r="N10" s="42"/>
    </row>
    <row r="12" spans="2:25" ht="13.5" thickBot="1" x14ac:dyDescent="0.25"/>
    <row r="13" spans="2:25" ht="13.5" thickBot="1" x14ac:dyDescent="0.25">
      <c r="B13" s="43" t="s">
        <v>37</v>
      </c>
      <c r="C13" s="44">
        <v>2001</v>
      </c>
      <c r="D13" s="44">
        <v>2002</v>
      </c>
      <c r="E13" s="44">
        <v>2003</v>
      </c>
      <c r="F13" s="44">
        <v>2004</v>
      </c>
      <c r="G13" s="44">
        <v>2005</v>
      </c>
      <c r="H13" s="44">
        <v>2006</v>
      </c>
      <c r="I13" s="44">
        <v>2007</v>
      </c>
      <c r="J13" s="44">
        <v>2008</v>
      </c>
      <c r="K13" s="45">
        <v>2009</v>
      </c>
      <c r="L13" s="46">
        <v>2010</v>
      </c>
      <c r="M13" s="47">
        <v>2011</v>
      </c>
      <c r="N13" s="47">
        <v>2012</v>
      </c>
      <c r="O13" s="48">
        <v>2013</v>
      </c>
      <c r="P13" s="47">
        <v>2014</v>
      </c>
      <c r="Q13" s="47">
        <v>2015</v>
      </c>
      <c r="R13" s="47">
        <v>2016</v>
      </c>
      <c r="S13" s="49">
        <v>2017</v>
      </c>
      <c r="T13" s="49">
        <v>2018</v>
      </c>
      <c r="U13" s="49">
        <v>2019</v>
      </c>
      <c r="V13" s="49">
        <v>2020</v>
      </c>
      <c r="W13" s="49">
        <v>2021</v>
      </c>
      <c r="X13" s="49">
        <v>2022</v>
      </c>
      <c r="Y13" s="49">
        <v>2023</v>
      </c>
    </row>
    <row r="14" spans="2:25" x14ac:dyDescent="0.2">
      <c r="B14" s="50" t="s">
        <v>38</v>
      </c>
      <c r="C14" s="51">
        <v>34526</v>
      </c>
      <c r="D14" s="51">
        <v>19132</v>
      </c>
      <c r="E14" s="51">
        <v>14018</v>
      </c>
      <c r="F14" s="51">
        <v>29663</v>
      </c>
      <c r="G14" s="51">
        <v>19453</v>
      </c>
      <c r="H14" s="51">
        <v>29858</v>
      </c>
      <c r="I14" s="51">
        <v>11944</v>
      </c>
      <c r="J14" s="51">
        <v>16847</v>
      </c>
      <c r="K14" s="52">
        <v>23214</v>
      </c>
      <c r="L14" s="53">
        <v>12729</v>
      </c>
      <c r="M14" s="53">
        <v>35604</v>
      </c>
      <c r="N14" s="53">
        <v>30976</v>
      </c>
      <c r="O14" s="52">
        <v>70493</v>
      </c>
      <c r="P14" s="53">
        <v>89685</v>
      </c>
      <c r="Q14" s="53">
        <v>77458</v>
      </c>
      <c r="R14" s="53">
        <v>64804</v>
      </c>
      <c r="S14" s="54">
        <v>103060</v>
      </c>
      <c r="T14" s="54">
        <v>58736</v>
      </c>
      <c r="U14" s="54">
        <v>40604</v>
      </c>
      <c r="V14" s="54">
        <v>30551</v>
      </c>
      <c r="W14" s="54">
        <v>39847.15</v>
      </c>
      <c r="X14" s="54">
        <v>112235.41</v>
      </c>
      <c r="Y14" s="54">
        <v>91784.12000000001</v>
      </c>
    </row>
    <row r="15" spans="2:25" x14ac:dyDescent="0.2">
      <c r="B15" s="55" t="s">
        <v>39</v>
      </c>
      <c r="C15" s="56">
        <v>5000</v>
      </c>
      <c r="D15" s="56">
        <v>963</v>
      </c>
      <c r="E15" s="56">
        <v>6</v>
      </c>
      <c r="F15" s="56">
        <v>38</v>
      </c>
      <c r="G15" s="56">
        <v>2633</v>
      </c>
      <c r="H15" s="56">
        <v>0</v>
      </c>
      <c r="I15" s="56">
        <v>940</v>
      </c>
      <c r="J15" s="56">
        <v>2100</v>
      </c>
      <c r="K15" s="57">
        <v>0</v>
      </c>
      <c r="L15" s="58">
        <v>0</v>
      </c>
      <c r="M15" s="53">
        <v>8202</v>
      </c>
      <c r="N15" s="53">
        <v>5500</v>
      </c>
      <c r="O15" s="57">
        <v>19874</v>
      </c>
      <c r="P15" s="53">
        <v>2160</v>
      </c>
      <c r="Q15" s="53">
        <v>18386</v>
      </c>
      <c r="R15" s="53">
        <v>21669</v>
      </c>
      <c r="S15" s="54">
        <v>4358</v>
      </c>
      <c r="T15" s="54">
        <v>11998</v>
      </c>
      <c r="U15" s="54">
        <v>1231</v>
      </c>
      <c r="V15" s="54">
        <v>872</v>
      </c>
      <c r="W15" s="54">
        <v>12634.4</v>
      </c>
      <c r="X15" s="54">
        <v>10431</v>
      </c>
      <c r="Y15" s="54">
        <v>4493.46</v>
      </c>
    </row>
    <row r="16" spans="2:25" x14ac:dyDescent="0.2">
      <c r="B16" s="59" t="s">
        <v>40</v>
      </c>
      <c r="C16" s="60">
        <v>458</v>
      </c>
      <c r="D16" s="60">
        <v>9</v>
      </c>
      <c r="E16" s="60">
        <v>629</v>
      </c>
      <c r="F16" s="60">
        <v>321</v>
      </c>
      <c r="G16" s="60">
        <v>5639</v>
      </c>
      <c r="H16" s="60">
        <v>668</v>
      </c>
      <c r="I16" s="60">
        <v>8531</v>
      </c>
      <c r="J16" s="60">
        <v>4144</v>
      </c>
      <c r="K16" s="61">
        <v>668</v>
      </c>
      <c r="L16" s="53">
        <v>1000</v>
      </c>
      <c r="M16" s="53">
        <v>19396</v>
      </c>
      <c r="N16" s="53">
        <v>2023</v>
      </c>
      <c r="O16" s="57">
        <v>19792</v>
      </c>
      <c r="P16" s="53">
        <v>3150</v>
      </c>
      <c r="Q16" s="53">
        <v>12381</v>
      </c>
      <c r="R16" s="53">
        <f>(214+17965+1561+1316)</f>
        <v>21056</v>
      </c>
      <c r="S16" s="54">
        <v>27393</v>
      </c>
      <c r="T16" s="54">
        <v>36974</v>
      </c>
      <c r="U16" s="54">
        <v>3813</v>
      </c>
      <c r="V16" s="54">
        <v>31646</v>
      </c>
      <c r="W16" s="54">
        <v>16151.5</v>
      </c>
      <c r="X16" s="54">
        <v>12782.399999999994</v>
      </c>
      <c r="Y16" s="54">
        <v>18388.949999999997</v>
      </c>
    </row>
    <row r="17" spans="2:25" x14ac:dyDescent="0.2">
      <c r="B17" s="62" t="s">
        <v>41</v>
      </c>
      <c r="C17" s="56">
        <f>SUM(C14:C16)</f>
        <v>39984</v>
      </c>
      <c r="D17" s="56">
        <f t="shared" ref="D17:Q17" si="0">SUM(D14:D16)</f>
        <v>20104</v>
      </c>
      <c r="E17" s="56">
        <f t="shared" si="0"/>
        <v>14653</v>
      </c>
      <c r="F17" s="56">
        <f t="shared" si="0"/>
        <v>30022</v>
      </c>
      <c r="G17" s="56">
        <f t="shared" si="0"/>
        <v>27725</v>
      </c>
      <c r="H17" s="56">
        <f t="shared" si="0"/>
        <v>30526</v>
      </c>
      <c r="I17" s="56">
        <f t="shared" si="0"/>
        <v>21415</v>
      </c>
      <c r="J17" s="56">
        <f t="shared" si="0"/>
        <v>23091</v>
      </c>
      <c r="K17" s="57">
        <f t="shared" si="0"/>
        <v>23882</v>
      </c>
      <c r="L17" s="63">
        <f t="shared" si="0"/>
        <v>13729</v>
      </c>
      <c r="M17" s="63">
        <f t="shared" si="0"/>
        <v>63202</v>
      </c>
      <c r="N17" s="63">
        <f t="shared" si="0"/>
        <v>38499</v>
      </c>
      <c r="O17" s="64">
        <f t="shared" si="0"/>
        <v>110159</v>
      </c>
      <c r="P17" s="63">
        <f>SUM(P14:P16)</f>
        <v>94995</v>
      </c>
      <c r="Q17" s="63">
        <f t="shared" si="0"/>
        <v>108225</v>
      </c>
      <c r="R17" s="63">
        <f t="shared" ref="R17:Y17" si="1">SUM(R14:R16)</f>
        <v>107529</v>
      </c>
      <c r="S17" s="65">
        <f t="shared" si="1"/>
        <v>134811</v>
      </c>
      <c r="T17" s="65">
        <f t="shared" si="1"/>
        <v>107708</v>
      </c>
      <c r="U17" s="65">
        <f t="shared" si="1"/>
        <v>45648</v>
      </c>
      <c r="V17" s="65">
        <f t="shared" si="1"/>
        <v>63069</v>
      </c>
      <c r="W17" s="65">
        <f t="shared" si="1"/>
        <v>68633.05</v>
      </c>
      <c r="X17" s="65">
        <f t="shared" si="1"/>
        <v>135448.81</v>
      </c>
      <c r="Y17" s="65">
        <f t="shared" si="1"/>
        <v>114666.53000000001</v>
      </c>
    </row>
    <row r="18" spans="2:25" x14ac:dyDescent="0.2">
      <c r="B18" s="66" t="s">
        <v>42</v>
      </c>
      <c r="C18" s="67">
        <v>69</v>
      </c>
      <c r="D18" s="67">
        <v>39</v>
      </c>
      <c r="E18" s="67">
        <v>80</v>
      </c>
      <c r="F18" s="67">
        <v>58</v>
      </c>
      <c r="G18" s="67">
        <v>0</v>
      </c>
      <c r="H18" s="67">
        <v>35</v>
      </c>
      <c r="I18" s="67">
        <v>59</v>
      </c>
      <c r="J18" s="67">
        <v>25</v>
      </c>
      <c r="K18" s="68">
        <v>27</v>
      </c>
      <c r="L18" s="58">
        <v>0</v>
      </c>
      <c r="M18" s="53">
        <v>48</v>
      </c>
      <c r="N18" s="53">
        <v>7</v>
      </c>
      <c r="O18" s="57">
        <v>41</v>
      </c>
      <c r="P18" s="53">
        <v>41</v>
      </c>
      <c r="Q18" s="53">
        <v>43</v>
      </c>
      <c r="R18" s="53">
        <v>17</v>
      </c>
      <c r="S18" s="54">
        <v>32</v>
      </c>
      <c r="T18" s="54">
        <v>16</v>
      </c>
      <c r="U18" s="54">
        <v>14</v>
      </c>
      <c r="V18" s="54">
        <v>62</v>
      </c>
      <c r="W18" s="54">
        <v>5</v>
      </c>
      <c r="X18" s="54">
        <v>151</v>
      </c>
      <c r="Y18" s="54">
        <v>16</v>
      </c>
    </row>
    <row r="19" spans="2:25" x14ac:dyDescent="0.2">
      <c r="B19" s="55" t="s">
        <v>43</v>
      </c>
      <c r="C19" s="56">
        <v>58763</v>
      </c>
      <c r="D19" s="56">
        <v>31555</v>
      </c>
      <c r="E19" s="56">
        <v>26869</v>
      </c>
      <c r="F19" s="56">
        <v>30073</v>
      </c>
      <c r="G19" s="56">
        <v>32344</v>
      </c>
      <c r="H19" s="56">
        <v>23462</v>
      </c>
      <c r="I19" s="56">
        <v>21132</v>
      </c>
      <c r="J19" s="56">
        <v>31263</v>
      </c>
      <c r="K19" s="57">
        <v>40918</v>
      </c>
      <c r="L19" s="53">
        <v>24601</v>
      </c>
      <c r="M19" s="53">
        <v>27780</v>
      </c>
      <c r="N19" s="53">
        <v>28274</v>
      </c>
      <c r="O19" s="57">
        <v>31850</v>
      </c>
      <c r="P19" s="53">
        <v>25830</v>
      </c>
      <c r="Q19" s="53">
        <v>45132</v>
      </c>
      <c r="R19" s="53">
        <v>37950</v>
      </c>
      <c r="S19" s="54">
        <v>36403</v>
      </c>
      <c r="T19" s="54">
        <v>32792</v>
      </c>
      <c r="U19" s="54">
        <v>28884</v>
      </c>
      <c r="V19" s="54">
        <v>23971</v>
      </c>
      <c r="W19" s="54">
        <v>26571.100000000002</v>
      </c>
      <c r="X19" s="54">
        <v>31963.609999999997</v>
      </c>
      <c r="Y19" s="54">
        <v>12040.65</v>
      </c>
    </row>
    <row r="20" spans="2:25" x14ac:dyDescent="0.2">
      <c r="B20" s="55" t="s">
        <v>44</v>
      </c>
      <c r="C20" s="56">
        <v>1128</v>
      </c>
      <c r="D20" s="56">
        <v>742</v>
      </c>
      <c r="E20" s="56">
        <v>6002</v>
      </c>
      <c r="F20" s="56">
        <v>951</v>
      </c>
      <c r="G20" s="56">
        <v>0</v>
      </c>
      <c r="H20" s="56">
        <v>1100</v>
      </c>
      <c r="I20" s="56">
        <v>373</v>
      </c>
      <c r="J20" s="56">
        <v>700</v>
      </c>
      <c r="K20" s="57">
        <v>5050</v>
      </c>
      <c r="L20" s="58">
        <v>0</v>
      </c>
      <c r="M20" s="53">
        <v>1220</v>
      </c>
      <c r="N20" s="53">
        <v>843</v>
      </c>
      <c r="O20" s="57">
        <v>3375</v>
      </c>
      <c r="P20" s="53">
        <v>1757</v>
      </c>
      <c r="Q20" s="53">
        <v>520</v>
      </c>
      <c r="R20" s="53">
        <v>3016</v>
      </c>
      <c r="S20" s="54">
        <v>1161</v>
      </c>
      <c r="T20" s="54">
        <v>10661</v>
      </c>
      <c r="U20" s="54">
        <v>5192</v>
      </c>
      <c r="V20" s="54">
        <v>6459</v>
      </c>
      <c r="W20" s="54">
        <v>4474.3999999999996</v>
      </c>
      <c r="X20" s="54">
        <v>5180.6000000000004</v>
      </c>
      <c r="Y20" s="54">
        <v>7198.3</v>
      </c>
    </row>
    <row r="21" spans="2:25" x14ac:dyDescent="0.2">
      <c r="B21" s="59" t="s">
        <v>45</v>
      </c>
      <c r="C21" s="60">
        <v>119</v>
      </c>
      <c r="D21" s="60">
        <v>163</v>
      </c>
      <c r="E21" s="60">
        <v>20</v>
      </c>
      <c r="F21" s="60">
        <v>1253</v>
      </c>
      <c r="G21" s="60">
        <v>100</v>
      </c>
      <c r="H21" s="60">
        <v>24</v>
      </c>
      <c r="I21" s="60">
        <v>44</v>
      </c>
      <c r="J21" s="60">
        <v>9</v>
      </c>
      <c r="K21" s="61">
        <v>50</v>
      </c>
      <c r="L21" s="58">
        <v>22</v>
      </c>
      <c r="M21" s="53">
        <v>202</v>
      </c>
      <c r="N21" s="53">
        <v>1030</v>
      </c>
      <c r="O21" s="57">
        <v>1839</v>
      </c>
      <c r="P21" s="53">
        <v>27</v>
      </c>
      <c r="Q21" s="53">
        <v>129</v>
      </c>
      <c r="R21" s="53">
        <v>68</v>
      </c>
      <c r="S21" s="54">
        <v>0</v>
      </c>
      <c r="T21" s="54">
        <v>716</v>
      </c>
      <c r="U21" s="54">
        <v>450</v>
      </c>
      <c r="V21" s="54">
        <v>1035</v>
      </c>
      <c r="W21" s="54">
        <v>0</v>
      </c>
      <c r="X21" s="54">
        <v>825</v>
      </c>
      <c r="Y21" s="54">
        <v>931.2</v>
      </c>
    </row>
    <row r="22" spans="2:25" ht="13.5" thickBot="1" x14ac:dyDescent="0.25">
      <c r="B22" s="62" t="s">
        <v>46</v>
      </c>
      <c r="C22" s="56">
        <f>SUM(C18:C21)</f>
        <v>60079</v>
      </c>
      <c r="D22" s="56">
        <f t="shared" ref="D22:Q22" si="2">SUM(D18:D21)</f>
        <v>32499</v>
      </c>
      <c r="E22" s="56">
        <f t="shared" si="2"/>
        <v>32971</v>
      </c>
      <c r="F22" s="56">
        <f t="shared" si="2"/>
        <v>32335</v>
      </c>
      <c r="G22" s="56">
        <f t="shared" si="2"/>
        <v>32444</v>
      </c>
      <c r="H22" s="56">
        <f t="shared" si="2"/>
        <v>24621</v>
      </c>
      <c r="I22" s="56">
        <f t="shared" si="2"/>
        <v>21608</v>
      </c>
      <c r="J22" s="56">
        <f t="shared" si="2"/>
        <v>31997</v>
      </c>
      <c r="K22" s="56">
        <f t="shared" si="2"/>
        <v>46045</v>
      </c>
      <c r="L22" s="69">
        <f t="shared" si="2"/>
        <v>24623</v>
      </c>
      <c r="M22" s="69">
        <f t="shared" si="2"/>
        <v>29250</v>
      </c>
      <c r="N22" s="69">
        <f t="shared" si="2"/>
        <v>30154</v>
      </c>
      <c r="O22" s="69">
        <f t="shared" si="2"/>
        <v>37105</v>
      </c>
      <c r="P22" s="70">
        <f>SUM(P18:P21)</f>
        <v>27655</v>
      </c>
      <c r="Q22" s="70">
        <f t="shared" si="2"/>
        <v>45824</v>
      </c>
      <c r="R22" s="70">
        <f>SUM(R18:R21)</f>
        <v>41051</v>
      </c>
      <c r="S22" s="69">
        <f>SUM(S18:S21)</f>
        <v>37596</v>
      </c>
      <c r="T22" s="69">
        <f>SUM(T18:T21)</f>
        <v>44185</v>
      </c>
      <c r="U22" s="69">
        <f>SUM(U18:U21)</f>
        <v>34540</v>
      </c>
      <c r="V22" s="69">
        <v>31527</v>
      </c>
      <c r="W22" s="69">
        <f>SUM(W18:W21)</f>
        <v>31050.5</v>
      </c>
      <c r="X22" s="69">
        <f>SUM(X18:X21)</f>
        <v>38120.21</v>
      </c>
      <c r="Y22" s="69">
        <f>SUM(Y18:Y21)</f>
        <v>20186.150000000001</v>
      </c>
    </row>
    <row r="23" spans="2:25" ht="13.5" thickBot="1" x14ac:dyDescent="0.25">
      <c r="B23" s="71" t="s">
        <v>47</v>
      </c>
      <c r="C23" s="72">
        <f>C17+C22</f>
        <v>100063</v>
      </c>
      <c r="D23" s="72">
        <f t="shared" ref="D23:Q23" si="3">D17+D22</f>
        <v>52603</v>
      </c>
      <c r="E23" s="72">
        <f t="shared" si="3"/>
        <v>47624</v>
      </c>
      <c r="F23" s="72">
        <f t="shared" si="3"/>
        <v>62357</v>
      </c>
      <c r="G23" s="72">
        <f t="shared" si="3"/>
        <v>60169</v>
      </c>
      <c r="H23" s="72">
        <f t="shared" si="3"/>
        <v>55147</v>
      </c>
      <c r="I23" s="72">
        <f t="shared" si="3"/>
        <v>43023</v>
      </c>
      <c r="J23" s="72">
        <f t="shared" si="3"/>
        <v>55088</v>
      </c>
      <c r="K23" s="72">
        <f t="shared" si="3"/>
        <v>69927</v>
      </c>
      <c r="L23" s="72">
        <f t="shared" si="3"/>
        <v>38352</v>
      </c>
      <c r="M23" s="72">
        <f t="shared" si="3"/>
        <v>92452</v>
      </c>
      <c r="N23" s="72">
        <f t="shared" si="3"/>
        <v>68653</v>
      </c>
      <c r="O23" s="72">
        <f t="shared" si="3"/>
        <v>147264</v>
      </c>
      <c r="P23" s="73">
        <f>P17+P22</f>
        <v>122650</v>
      </c>
      <c r="Q23" s="73">
        <f t="shared" si="3"/>
        <v>154049</v>
      </c>
      <c r="R23" s="73">
        <f>R17+R22</f>
        <v>148580</v>
      </c>
      <c r="S23" s="72">
        <f>S17+S22</f>
        <v>172407</v>
      </c>
      <c r="T23" s="72">
        <v>151893</v>
      </c>
      <c r="U23" s="72">
        <f>(U17+U22)</f>
        <v>80188</v>
      </c>
      <c r="V23" s="72">
        <v>94596</v>
      </c>
      <c r="W23" s="72">
        <f>(W17+W22)</f>
        <v>99683.55</v>
      </c>
      <c r="X23" s="72">
        <f>(X17+X22)</f>
        <v>173569.02</v>
      </c>
      <c r="Y23" s="72">
        <f>(Y17+Y22)</f>
        <v>134852.68000000002</v>
      </c>
    </row>
    <row r="24" spans="2:25" ht="13.5" thickBot="1" x14ac:dyDescent="0.25">
      <c r="L24" s="74"/>
      <c r="M24" s="75"/>
      <c r="N24" s="75"/>
      <c r="O24" s="76"/>
      <c r="P24" s="75"/>
      <c r="Q24" s="75"/>
      <c r="R24" s="75"/>
      <c r="S24" s="75"/>
      <c r="T24" s="75"/>
      <c r="U24" s="75"/>
      <c r="V24" s="75"/>
      <c r="W24" s="75"/>
      <c r="X24" s="75"/>
      <c r="Y24" s="75"/>
    </row>
    <row r="25" spans="2:25" ht="13.5" thickBot="1" x14ac:dyDescent="0.25">
      <c r="B25" s="43" t="s">
        <v>48</v>
      </c>
      <c r="C25" s="44">
        <v>2001</v>
      </c>
      <c r="D25" s="44">
        <v>2002</v>
      </c>
      <c r="E25" s="44">
        <v>2003</v>
      </c>
      <c r="F25" s="44">
        <v>2004</v>
      </c>
      <c r="G25" s="44">
        <v>2005</v>
      </c>
      <c r="H25" s="44">
        <v>2006</v>
      </c>
      <c r="I25" s="44">
        <v>2007</v>
      </c>
      <c r="J25" s="44">
        <v>2008</v>
      </c>
      <c r="K25" s="45">
        <v>2009</v>
      </c>
      <c r="L25" s="46">
        <v>2010</v>
      </c>
      <c r="M25" s="47">
        <v>2011</v>
      </c>
      <c r="N25" s="47">
        <v>2012</v>
      </c>
      <c r="O25" s="48">
        <v>2013</v>
      </c>
      <c r="P25" s="47">
        <v>2014</v>
      </c>
      <c r="Q25" s="47">
        <v>2015</v>
      </c>
      <c r="R25" s="47">
        <v>2016</v>
      </c>
      <c r="S25" s="49">
        <v>2017</v>
      </c>
      <c r="T25" s="49">
        <v>2018</v>
      </c>
      <c r="U25" s="49">
        <v>2019</v>
      </c>
      <c r="V25" s="49">
        <v>2020</v>
      </c>
      <c r="W25" s="49">
        <v>2021</v>
      </c>
      <c r="X25" s="49">
        <v>2022</v>
      </c>
      <c r="Y25" s="49">
        <v>2023</v>
      </c>
    </row>
    <row r="26" spans="2:25" x14ac:dyDescent="0.2">
      <c r="B26" s="50" t="s">
        <v>49</v>
      </c>
      <c r="C26" s="51">
        <v>8426</v>
      </c>
      <c r="D26" s="51">
        <v>1058</v>
      </c>
      <c r="E26" s="51">
        <v>1668</v>
      </c>
      <c r="F26" s="51">
        <v>0</v>
      </c>
      <c r="G26" s="51">
        <v>0</v>
      </c>
      <c r="H26" s="51">
        <v>1834</v>
      </c>
      <c r="I26" s="51">
        <v>1992</v>
      </c>
      <c r="J26" s="51">
        <v>5398</v>
      </c>
      <c r="K26" s="52">
        <v>798</v>
      </c>
      <c r="L26" s="58">
        <v>0</v>
      </c>
      <c r="M26" s="53">
        <v>3600</v>
      </c>
      <c r="N26" s="53">
        <v>1985</v>
      </c>
      <c r="O26" s="52">
        <v>8179</v>
      </c>
      <c r="P26" s="53">
        <v>5264</v>
      </c>
      <c r="Q26" s="53">
        <v>12349</v>
      </c>
      <c r="R26" s="53">
        <v>13622</v>
      </c>
      <c r="S26" s="54">
        <v>13089</v>
      </c>
      <c r="T26" s="54">
        <v>28250</v>
      </c>
      <c r="U26" s="54">
        <v>7341</v>
      </c>
      <c r="V26" s="54">
        <v>4246</v>
      </c>
      <c r="W26" s="54">
        <v>6016.1</v>
      </c>
      <c r="X26" s="54">
        <v>14590.900000000001</v>
      </c>
      <c r="Y26" s="54">
        <v>1097.4000000000001</v>
      </c>
    </row>
    <row r="27" spans="2:25" x14ac:dyDescent="0.2">
      <c r="B27" s="55" t="s">
        <v>50</v>
      </c>
      <c r="C27" s="56">
        <v>4035</v>
      </c>
      <c r="D27" s="56">
        <v>0</v>
      </c>
      <c r="E27" s="56">
        <v>0</v>
      </c>
      <c r="F27" s="56">
        <v>0</v>
      </c>
      <c r="G27" s="56">
        <v>0</v>
      </c>
      <c r="H27" s="56">
        <v>0</v>
      </c>
      <c r="I27" s="56">
        <v>0</v>
      </c>
      <c r="J27" s="56">
        <v>0</v>
      </c>
      <c r="K27" s="57">
        <v>0</v>
      </c>
      <c r="L27" s="58">
        <v>0</v>
      </c>
      <c r="M27" s="53">
        <v>4518</v>
      </c>
      <c r="N27" s="53">
        <v>1000</v>
      </c>
      <c r="O27" s="57">
        <v>5664</v>
      </c>
      <c r="P27" s="53">
        <v>0</v>
      </c>
      <c r="Q27" s="53">
        <v>2149</v>
      </c>
      <c r="R27" s="53">
        <v>437</v>
      </c>
      <c r="S27" s="54">
        <v>0</v>
      </c>
      <c r="T27" s="54">
        <v>2861</v>
      </c>
      <c r="U27" s="54">
        <v>1055</v>
      </c>
      <c r="V27" s="54">
        <v>0</v>
      </c>
      <c r="W27" s="54">
        <v>0</v>
      </c>
      <c r="X27" s="54">
        <v>0</v>
      </c>
      <c r="Y27" s="54">
        <v>0</v>
      </c>
    </row>
    <row r="28" spans="2:25" x14ac:dyDescent="0.2">
      <c r="B28" s="55" t="s">
        <v>51</v>
      </c>
      <c r="C28" s="56">
        <v>43594</v>
      </c>
      <c r="D28" s="56">
        <v>23626</v>
      </c>
      <c r="E28" s="56">
        <v>20803</v>
      </c>
      <c r="F28" s="56">
        <v>33958</v>
      </c>
      <c r="G28" s="56">
        <v>32864</v>
      </c>
      <c r="H28" s="56">
        <v>32276</v>
      </c>
      <c r="I28" s="56">
        <v>23253</v>
      </c>
      <c r="J28" s="56">
        <v>24052</v>
      </c>
      <c r="K28" s="57">
        <v>38252</v>
      </c>
      <c r="L28" s="53">
        <v>18751</v>
      </c>
      <c r="M28" s="53">
        <v>60430</v>
      </c>
      <c r="N28" s="53">
        <v>38790</v>
      </c>
      <c r="O28" s="57">
        <v>95442</v>
      </c>
      <c r="P28" s="53">
        <v>91107</v>
      </c>
      <c r="Q28" s="53">
        <v>95383</v>
      </c>
      <c r="R28" s="53">
        <f>(112374-R26)</f>
        <v>98752</v>
      </c>
      <c r="S28" s="54">
        <f>(138918-S26)</f>
        <v>125829</v>
      </c>
      <c r="T28" s="54">
        <v>82360</v>
      </c>
      <c r="U28" s="54">
        <v>47498.3</v>
      </c>
      <c r="V28" s="54">
        <v>67381</v>
      </c>
      <c r="W28" s="54">
        <v>74202.62</v>
      </c>
      <c r="X28" s="54">
        <v>128184.21000000002</v>
      </c>
      <c r="Y28" s="54">
        <f>(124147.03-Y26)</f>
        <v>123049.63</v>
      </c>
    </row>
    <row r="29" spans="2:25" x14ac:dyDescent="0.2">
      <c r="B29" s="77" t="s">
        <v>52</v>
      </c>
      <c r="C29" s="56">
        <v>3117</v>
      </c>
      <c r="D29" s="56">
        <v>8950</v>
      </c>
      <c r="E29" s="56">
        <v>2871</v>
      </c>
      <c r="F29" s="56">
        <v>2715</v>
      </c>
      <c r="G29" s="56">
        <v>1798</v>
      </c>
      <c r="H29" s="56">
        <v>1567</v>
      </c>
      <c r="I29" s="56">
        <v>2008</v>
      </c>
      <c r="J29" s="56">
        <v>4574</v>
      </c>
      <c r="K29" s="57">
        <v>1237</v>
      </c>
      <c r="L29" s="53">
        <v>5534</v>
      </c>
      <c r="M29" s="53">
        <v>829</v>
      </c>
      <c r="N29" s="53">
        <v>1894</v>
      </c>
      <c r="O29" s="57">
        <v>561</v>
      </c>
      <c r="P29" s="53">
        <v>352</v>
      </c>
      <c r="Q29" s="53">
        <v>6267</v>
      </c>
      <c r="R29" s="53">
        <v>2591</v>
      </c>
      <c r="S29" s="54">
        <v>1757</v>
      </c>
      <c r="T29" s="54">
        <v>4072</v>
      </c>
      <c r="U29" s="54">
        <v>5452</v>
      </c>
      <c r="V29" s="54">
        <v>2021</v>
      </c>
      <c r="W29" s="54">
        <v>6693.79</v>
      </c>
      <c r="X29" s="54">
        <v>1592.65</v>
      </c>
      <c r="Y29" s="54">
        <v>1592.65</v>
      </c>
    </row>
    <row r="30" spans="2:25" ht="13.5" thickBot="1" x14ac:dyDescent="0.25">
      <c r="B30" s="55" t="s">
        <v>53</v>
      </c>
      <c r="C30" s="56">
        <v>40891</v>
      </c>
      <c r="D30" s="56">
        <v>18969</v>
      </c>
      <c r="E30" s="56">
        <v>22282</v>
      </c>
      <c r="F30" s="56">
        <v>25654</v>
      </c>
      <c r="G30" s="56">
        <v>25507</v>
      </c>
      <c r="H30" s="56">
        <v>19470</v>
      </c>
      <c r="I30" s="56">
        <v>15770</v>
      </c>
      <c r="J30" s="56">
        <v>21064</v>
      </c>
      <c r="K30" s="57">
        <v>29640</v>
      </c>
      <c r="L30" s="53">
        <v>14067</v>
      </c>
      <c r="M30" s="53">
        <v>23075</v>
      </c>
      <c r="N30" s="53">
        <v>24984</v>
      </c>
      <c r="O30" s="57">
        <v>37418</v>
      </c>
      <c r="P30" s="78">
        <v>25927</v>
      </c>
      <c r="Q30" s="53">
        <v>37901</v>
      </c>
      <c r="R30" s="78">
        <v>33178</v>
      </c>
      <c r="S30" s="79">
        <v>31732</v>
      </c>
      <c r="T30" s="79">
        <v>34350</v>
      </c>
      <c r="U30" s="79">
        <v>18842</v>
      </c>
      <c r="V30" s="79">
        <v>20948</v>
      </c>
      <c r="W30" s="79">
        <v>12771.04</v>
      </c>
      <c r="X30" s="79">
        <v>29201.259999999995</v>
      </c>
      <c r="Y30" s="79">
        <v>9113</v>
      </c>
    </row>
    <row r="31" spans="2:25" ht="13.5" thickBot="1" x14ac:dyDescent="0.25">
      <c r="B31" s="71" t="s">
        <v>47</v>
      </c>
      <c r="C31" s="72">
        <f>SUM(C26:C30)</f>
        <v>100063</v>
      </c>
      <c r="D31" s="72">
        <f t="shared" ref="D31:S31" si="4">SUM(D26:D30)</f>
        <v>52603</v>
      </c>
      <c r="E31" s="72">
        <f t="shared" si="4"/>
        <v>47624</v>
      </c>
      <c r="F31" s="72">
        <f t="shared" si="4"/>
        <v>62327</v>
      </c>
      <c r="G31" s="72">
        <f t="shared" si="4"/>
        <v>60169</v>
      </c>
      <c r="H31" s="72">
        <f t="shared" si="4"/>
        <v>55147</v>
      </c>
      <c r="I31" s="72">
        <f t="shared" si="4"/>
        <v>43023</v>
      </c>
      <c r="J31" s="72">
        <f t="shared" si="4"/>
        <v>55088</v>
      </c>
      <c r="K31" s="72">
        <f t="shared" si="4"/>
        <v>69927</v>
      </c>
      <c r="L31" s="72">
        <f t="shared" si="4"/>
        <v>38352</v>
      </c>
      <c r="M31" s="72">
        <f t="shared" si="4"/>
        <v>92452</v>
      </c>
      <c r="N31" s="72">
        <f t="shared" si="4"/>
        <v>68653</v>
      </c>
      <c r="O31" s="72">
        <f t="shared" si="4"/>
        <v>147264</v>
      </c>
      <c r="P31" s="73">
        <f t="shared" si="4"/>
        <v>122650</v>
      </c>
      <c r="Q31" s="73">
        <f t="shared" si="4"/>
        <v>154049</v>
      </c>
      <c r="R31" s="73">
        <f t="shared" si="4"/>
        <v>148580</v>
      </c>
      <c r="S31" s="72">
        <f t="shared" si="4"/>
        <v>172407</v>
      </c>
      <c r="T31" s="72">
        <v>151893</v>
      </c>
      <c r="U31" s="72">
        <f>SUM(U26:U30)</f>
        <v>80188.3</v>
      </c>
      <c r="V31" s="72">
        <v>94596</v>
      </c>
      <c r="W31" s="72">
        <f>SUM(W26:W30)</f>
        <v>99683.549999999988</v>
      </c>
      <c r="X31" s="72">
        <f>SUM(X26:X30)</f>
        <v>173569.02000000002</v>
      </c>
      <c r="Y31" s="72">
        <f>SUM(Y26:Y30)</f>
        <v>134852.68</v>
      </c>
    </row>
    <row r="32" spans="2:25" x14ac:dyDescent="0.2">
      <c r="L32" s="74"/>
    </row>
    <row r="33" spans="12:22" x14ac:dyDescent="0.2">
      <c r="L33" s="74"/>
      <c r="V33" s="37"/>
    </row>
    <row r="34" spans="12:22" x14ac:dyDescent="0.2">
      <c r="L34" s="74"/>
    </row>
  </sheetData>
  <printOptions verticalCentered="1"/>
  <pageMargins left="0.70866141732283472" right="0.43307086614173229" top="0.98425196850393704" bottom="0.98425196850393704" header="0.19685039370078741" footer="0"/>
  <pageSetup paperSize="8"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8"/>
  <sheetViews>
    <sheetView zoomScale="75" workbookViewId="0">
      <selection activeCell="B41" sqref="B41"/>
    </sheetView>
  </sheetViews>
  <sheetFormatPr baseColWidth="10" defaultRowHeight="12.75" x14ac:dyDescent="0.2"/>
  <cols>
    <col min="1" max="1" width="4.7109375" customWidth="1"/>
    <col min="2" max="2" width="51.7109375" customWidth="1"/>
    <col min="3" max="3" width="9.28515625" customWidth="1"/>
    <col min="4" max="4" width="8.5703125" customWidth="1"/>
    <col min="5" max="5" width="9.5703125" customWidth="1"/>
    <col min="6" max="7" width="7.5703125" style="42" bestFit="1" customWidth="1"/>
    <col min="8" max="8" width="7.5703125" bestFit="1" customWidth="1"/>
    <col min="9" max="9" width="8" style="42" customWidth="1"/>
    <col min="10" max="11" width="9.28515625" customWidth="1"/>
    <col min="12" max="12" width="9" style="37" customWidth="1"/>
    <col min="13" max="13" width="8.7109375" style="80" customWidth="1"/>
    <col min="14" max="15" width="9.28515625" customWidth="1"/>
    <col min="16" max="16" width="9.42578125" customWidth="1"/>
    <col min="17" max="19" width="9" customWidth="1"/>
  </cols>
  <sheetData>
    <row r="2" spans="2:19" ht="18" x14ac:dyDescent="0.25">
      <c r="B2" s="36" t="s">
        <v>0</v>
      </c>
    </row>
    <row r="3" spans="2:19" ht="15.75" x14ac:dyDescent="0.25">
      <c r="B3" s="39"/>
    </row>
    <row r="6" spans="2:19" x14ac:dyDescent="0.2">
      <c r="B6" s="40" t="s">
        <v>31</v>
      </c>
      <c r="C6" t="s">
        <v>32</v>
      </c>
    </row>
    <row r="7" spans="2:19" x14ac:dyDescent="0.2">
      <c r="B7" s="40"/>
    </row>
    <row r="8" spans="2:19" x14ac:dyDescent="0.2">
      <c r="B8" s="40" t="s">
        <v>33</v>
      </c>
      <c r="C8" s="41" t="s">
        <v>20</v>
      </c>
      <c r="D8" t="s">
        <v>54</v>
      </c>
    </row>
    <row r="9" spans="2:19" x14ac:dyDescent="0.2">
      <c r="B9" s="40"/>
    </row>
    <row r="10" spans="2:19" x14ac:dyDescent="0.2">
      <c r="B10" s="40" t="s">
        <v>35</v>
      </c>
      <c r="C10" t="s">
        <v>36</v>
      </c>
    </row>
    <row r="12" spans="2:19" ht="13.5" thickBot="1" x14ac:dyDescent="0.25"/>
    <row r="13" spans="2:19" ht="13.5" thickBot="1" x14ac:dyDescent="0.25">
      <c r="B13" s="43" t="s">
        <v>55</v>
      </c>
      <c r="C13" s="44">
        <v>2007</v>
      </c>
      <c r="D13" s="44">
        <v>2008</v>
      </c>
      <c r="E13" s="45">
        <v>2009</v>
      </c>
      <c r="F13" s="81">
        <v>2010</v>
      </c>
      <c r="G13" s="82">
        <v>2011</v>
      </c>
      <c r="H13" s="82">
        <v>2012</v>
      </c>
      <c r="I13" s="82">
        <v>2013</v>
      </c>
      <c r="J13" s="82">
        <v>2014</v>
      </c>
      <c r="K13" s="82">
        <v>2015</v>
      </c>
      <c r="L13" s="83">
        <v>2016</v>
      </c>
      <c r="M13" s="83">
        <v>2017</v>
      </c>
      <c r="N13" s="83">
        <v>2018</v>
      </c>
      <c r="O13" s="83">
        <v>2019</v>
      </c>
      <c r="P13" s="83">
        <v>2020</v>
      </c>
      <c r="Q13" s="83">
        <v>2021</v>
      </c>
      <c r="R13" s="83">
        <v>2022</v>
      </c>
      <c r="S13" s="84">
        <v>2023</v>
      </c>
    </row>
    <row r="14" spans="2:19" x14ac:dyDescent="0.2">
      <c r="B14" s="50" t="s">
        <v>56</v>
      </c>
      <c r="C14" s="51">
        <v>408</v>
      </c>
      <c r="D14" s="51">
        <v>425</v>
      </c>
      <c r="E14" s="52">
        <v>442</v>
      </c>
      <c r="F14" s="85">
        <v>349.44</v>
      </c>
      <c r="G14" s="86">
        <v>366.98</v>
      </c>
      <c r="H14" s="86">
        <v>366.98</v>
      </c>
      <c r="I14" s="87">
        <v>278.64999999999998</v>
      </c>
      <c r="J14" s="86">
        <v>266.64999999999998</v>
      </c>
      <c r="K14" s="86">
        <v>253.45</v>
      </c>
      <c r="L14" s="88">
        <v>113.61</v>
      </c>
      <c r="M14" s="89">
        <v>261.69</v>
      </c>
      <c r="N14" s="90">
        <v>264.94</v>
      </c>
      <c r="O14" s="90">
        <v>258.01</v>
      </c>
      <c r="P14" s="90">
        <v>246.85</v>
      </c>
      <c r="Q14" s="90">
        <v>295.52</v>
      </c>
      <c r="R14" s="90">
        <v>258.26</v>
      </c>
      <c r="S14" s="91">
        <v>288.79000000000002</v>
      </c>
    </row>
    <row r="15" spans="2:19" x14ac:dyDescent="0.2">
      <c r="B15" s="55" t="s">
        <v>57</v>
      </c>
      <c r="C15" s="56">
        <v>5128</v>
      </c>
      <c r="D15" s="56">
        <v>9220</v>
      </c>
      <c r="E15" s="57">
        <v>8503</v>
      </c>
      <c r="F15" s="56">
        <v>8700</v>
      </c>
      <c r="G15" s="57">
        <v>8672</v>
      </c>
      <c r="H15" s="57">
        <v>8237</v>
      </c>
      <c r="I15" s="57">
        <v>9673</v>
      </c>
      <c r="J15" s="57">
        <v>11849</v>
      </c>
      <c r="K15" s="57">
        <v>13163.5</v>
      </c>
      <c r="L15" s="57">
        <v>13363</v>
      </c>
      <c r="M15" s="57">
        <v>14124</v>
      </c>
      <c r="N15" s="57">
        <v>15282</v>
      </c>
      <c r="O15" s="57">
        <v>15943</v>
      </c>
      <c r="P15" s="57">
        <v>16508</v>
      </c>
      <c r="Q15" s="57">
        <v>16251</v>
      </c>
      <c r="R15" s="57">
        <v>15389</v>
      </c>
      <c r="S15" s="92">
        <v>14609</v>
      </c>
    </row>
    <row r="16" spans="2:19" x14ac:dyDescent="0.2">
      <c r="B16" s="55" t="s">
        <v>58</v>
      </c>
      <c r="C16" s="56">
        <v>380</v>
      </c>
      <c r="D16" s="56">
        <v>400</v>
      </c>
      <c r="E16" s="57">
        <v>500</v>
      </c>
      <c r="F16" s="93">
        <v>520</v>
      </c>
      <c r="G16" s="94">
        <v>0</v>
      </c>
      <c r="H16" s="94">
        <v>5</v>
      </c>
      <c r="I16" s="95">
        <v>23</v>
      </c>
      <c r="J16" s="96">
        <v>13426</v>
      </c>
      <c r="K16" s="94">
        <v>0</v>
      </c>
      <c r="L16" s="96">
        <v>30</v>
      </c>
      <c r="M16" s="97">
        <v>0</v>
      </c>
      <c r="N16" s="97">
        <v>5</v>
      </c>
      <c r="O16" s="97">
        <v>26</v>
      </c>
      <c r="P16" s="97">
        <v>150</v>
      </c>
      <c r="Q16" s="97">
        <v>120</v>
      </c>
      <c r="R16" s="97">
        <v>120</v>
      </c>
      <c r="S16" s="98">
        <v>115</v>
      </c>
    </row>
    <row r="17" spans="2:19" x14ac:dyDescent="0.2">
      <c r="B17" s="99" t="s">
        <v>59</v>
      </c>
      <c r="C17" s="56">
        <v>483</v>
      </c>
      <c r="D17" s="56">
        <v>483</v>
      </c>
      <c r="E17" s="57">
        <v>383</v>
      </c>
      <c r="F17" s="93">
        <v>383</v>
      </c>
      <c r="G17" s="94">
        <v>383</v>
      </c>
      <c r="H17" s="94">
        <v>553</v>
      </c>
      <c r="I17" s="95">
        <v>556</v>
      </c>
      <c r="J17" s="94">
        <v>156</v>
      </c>
      <c r="K17" s="94">
        <v>0</v>
      </c>
      <c r="L17" s="96">
        <v>0</v>
      </c>
      <c r="M17" s="97">
        <v>0</v>
      </c>
      <c r="N17" s="97">
        <v>0</v>
      </c>
      <c r="O17" s="97">
        <v>0</v>
      </c>
      <c r="P17" s="97">
        <v>0</v>
      </c>
      <c r="Q17" s="97">
        <v>0</v>
      </c>
      <c r="R17" s="97">
        <v>0</v>
      </c>
      <c r="S17" s="98">
        <v>282</v>
      </c>
    </row>
    <row r="18" spans="2:19" x14ac:dyDescent="0.2">
      <c r="B18" s="55" t="s">
        <v>60</v>
      </c>
      <c r="C18" s="56">
        <v>2031</v>
      </c>
      <c r="D18" s="56">
        <v>1189</v>
      </c>
      <c r="E18" s="57">
        <v>1339</v>
      </c>
      <c r="F18" s="93">
        <v>971</v>
      </c>
      <c r="G18" s="96">
        <v>1339</v>
      </c>
      <c r="H18" s="96">
        <v>1189</v>
      </c>
      <c r="I18" s="95">
        <v>914</v>
      </c>
      <c r="J18" s="96">
        <v>553</v>
      </c>
      <c r="K18" s="96">
        <v>19526</v>
      </c>
      <c r="L18" s="96">
        <v>25493</v>
      </c>
      <c r="M18" s="57">
        <v>20128</v>
      </c>
      <c r="N18" s="57">
        <v>31992.31</v>
      </c>
      <c r="O18" s="57">
        <v>31115</v>
      </c>
      <c r="P18" s="57">
        <v>25319.31</v>
      </c>
      <c r="Q18" s="57">
        <v>32742</v>
      </c>
      <c r="R18" s="57">
        <v>30135.38</v>
      </c>
      <c r="S18" s="92">
        <v>33324.31</v>
      </c>
    </row>
    <row r="19" spans="2:19" x14ac:dyDescent="0.2">
      <c r="B19" s="55" t="s">
        <v>61</v>
      </c>
      <c r="C19" s="56">
        <v>200</v>
      </c>
      <c r="D19" s="100" t="s">
        <v>62</v>
      </c>
      <c r="E19" s="100" t="s">
        <v>62</v>
      </c>
      <c r="F19" s="100" t="s">
        <v>62</v>
      </c>
      <c r="G19" s="95">
        <v>200</v>
      </c>
      <c r="H19" s="95">
        <v>200</v>
      </c>
      <c r="I19" s="100" t="s">
        <v>62</v>
      </c>
      <c r="J19" s="95">
        <v>321</v>
      </c>
      <c r="K19" s="100" t="s">
        <v>62</v>
      </c>
      <c r="L19" s="100" t="s">
        <v>62</v>
      </c>
      <c r="M19" s="100" t="s">
        <v>62</v>
      </c>
      <c r="N19" s="100" t="s">
        <v>62</v>
      </c>
      <c r="O19" s="100" t="s">
        <v>62</v>
      </c>
      <c r="P19" s="100" t="s">
        <v>62</v>
      </c>
      <c r="Q19" s="100" t="s">
        <v>62</v>
      </c>
      <c r="R19" s="100" t="s">
        <v>62</v>
      </c>
      <c r="S19" s="100" t="s">
        <v>62</v>
      </c>
    </row>
    <row r="20" spans="2:19" x14ac:dyDescent="0.2">
      <c r="B20" s="55" t="s">
        <v>63</v>
      </c>
      <c r="C20" s="56">
        <v>151191</v>
      </c>
      <c r="D20" s="56" t="s">
        <v>64</v>
      </c>
      <c r="E20" s="57">
        <v>199703</v>
      </c>
      <c r="F20" s="56">
        <v>191983</v>
      </c>
      <c r="G20" s="57">
        <v>212819</v>
      </c>
      <c r="H20" s="57">
        <v>211604</v>
      </c>
      <c r="I20" s="101" t="s">
        <v>65</v>
      </c>
      <c r="J20" s="57">
        <v>212028</v>
      </c>
      <c r="K20" s="57">
        <v>217436</v>
      </c>
      <c r="L20" s="101" t="s">
        <v>65</v>
      </c>
      <c r="M20" s="57">
        <v>83933</v>
      </c>
      <c r="N20" s="57">
        <v>83807</v>
      </c>
      <c r="O20" s="57">
        <v>81967</v>
      </c>
      <c r="P20" s="57">
        <v>80266</v>
      </c>
      <c r="Q20" s="57">
        <v>79342</v>
      </c>
      <c r="R20" s="57">
        <v>76440</v>
      </c>
      <c r="S20" s="92">
        <v>75345</v>
      </c>
    </row>
    <row r="21" spans="2:19" ht="13.5" thickBot="1" x14ac:dyDescent="0.25">
      <c r="B21" s="102" t="s">
        <v>66</v>
      </c>
      <c r="C21" s="103">
        <v>17</v>
      </c>
      <c r="D21" s="104">
        <v>37</v>
      </c>
      <c r="E21" s="105">
        <v>33</v>
      </c>
      <c r="F21" s="106">
        <v>33</v>
      </c>
      <c r="G21" s="107">
        <v>33</v>
      </c>
      <c r="H21" s="107">
        <v>35</v>
      </c>
      <c r="I21" s="108">
        <v>42</v>
      </c>
      <c r="J21" s="109">
        <v>53</v>
      </c>
      <c r="K21" s="107">
        <v>61</v>
      </c>
      <c r="L21" s="109">
        <v>77</v>
      </c>
      <c r="M21" s="110">
        <v>88</v>
      </c>
      <c r="N21" s="110">
        <v>85</v>
      </c>
      <c r="O21" s="110">
        <v>86</v>
      </c>
      <c r="P21" s="110">
        <v>70</v>
      </c>
      <c r="Q21" s="110">
        <v>64</v>
      </c>
      <c r="R21" s="110">
        <v>85</v>
      </c>
      <c r="S21" s="111">
        <v>83</v>
      </c>
    </row>
    <row r="22" spans="2:19" x14ac:dyDescent="0.2">
      <c r="H22" s="42"/>
      <c r="J22" s="42"/>
      <c r="K22" s="42"/>
      <c r="L22" s="38"/>
      <c r="S22" s="112"/>
    </row>
    <row r="23" spans="2:19" ht="13.5" thickBot="1" x14ac:dyDescent="0.25">
      <c r="H23" s="42"/>
      <c r="J23" s="42"/>
      <c r="K23" s="42"/>
      <c r="L23" s="38"/>
      <c r="S23" s="112"/>
    </row>
    <row r="24" spans="2:19" ht="13.5" thickBot="1" x14ac:dyDescent="0.25">
      <c r="B24" s="43" t="s">
        <v>67</v>
      </c>
      <c r="C24" s="44">
        <v>2007</v>
      </c>
      <c r="D24" s="44">
        <v>2008</v>
      </c>
      <c r="E24" s="45">
        <v>2009</v>
      </c>
      <c r="F24" s="81">
        <v>2010</v>
      </c>
      <c r="G24" s="82">
        <v>2011</v>
      </c>
      <c r="H24" s="82">
        <v>2012</v>
      </c>
      <c r="I24" s="113">
        <v>2013</v>
      </c>
      <c r="J24" s="82">
        <v>2014</v>
      </c>
      <c r="K24" s="82">
        <v>2015</v>
      </c>
      <c r="L24" s="114">
        <v>2016</v>
      </c>
      <c r="M24" s="83">
        <v>2017</v>
      </c>
      <c r="N24" s="83">
        <v>2018</v>
      </c>
      <c r="O24" s="83">
        <v>2019</v>
      </c>
      <c r="P24" s="83">
        <v>2020</v>
      </c>
      <c r="Q24" s="83">
        <v>2021</v>
      </c>
      <c r="R24" s="83">
        <v>2022</v>
      </c>
      <c r="S24" s="84">
        <v>2023</v>
      </c>
    </row>
    <row r="25" spans="2:19" ht="13.5" thickBot="1" x14ac:dyDescent="0.25">
      <c r="B25" s="115" t="s">
        <v>68</v>
      </c>
      <c r="C25" s="116">
        <v>33480</v>
      </c>
      <c r="D25" s="116">
        <v>32173</v>
      </c>
      <c r="E25" s="117">
        <v>34517</v>
      </c>
      <c r="F25" s="118">
        <v>31761</v>
      </c>
      <c r="G25" s="119">
        <v>55013</v>
      </c>
      <c r="H25" s="119">
        <v>27226</v>
      </c>
      <c r="I25" s="117">
        <v>27583</v>
      </c>
      <c r="J25" s="119">
        <v>30767</v>
      </c>
      <c r="K25" s="119">
        <v>28162</v>
      </c>
      <c r="L25" s="119">
        <v>26774</v>
      </c>
      <c r="M25" s="117">
        <v>28519</v>
      </c>
      <c r="N25" s="119">
        <v>25436</v>
      </c>
      <c r="O25" s="119">
        <v>27774</v>
      </c>
      <c r="P25" s="119">
        <v>11566</v>
      </c>
      <c r="Q25" s="119">
        <v>14746</v>
      </c>
      <c r="R25" s="119">
        <v>14206</v>
      </c>
      <c r="S25" s="120"/>
    </row>
    <row r="27" spans="2:19" x14ac:dyDescent="0.2">
      <c r="B27" t="s">
        <v>69</v>
      </c>
    </row>
    <row r="28" spans="2:19" x14ac:dyDescent="0.2">
      <c r="B28" s="121" t="s">
        <v>70</v>
      </c>
    </row>
  </sheetData>
  <pageMargins left="0.74803149606299213" right="0.74803149606299213" top="0.98425196850393704" bottom="0.98425196850393704" header="0" footer="0"/>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7"/>
  <sheetViews>
    <sheetView topLeftCell="B1" zoomScale="75" workbookViewId="0">
      <selection activeCell="B41" sqref="B41"/>
    </sheetView>
  </sheetViews>
  <sheetFormatPr baseColWidth="10" defaultRowHeight="12.75" x14ac:dyDescent="0.2"/>
  <cols>
    <col min="1" max="1" width="7.28515625" customWidth="1"/>
    <col min="2" max="2" width="36.28515625" customWidth="1"/>
    <col min="3" max="3" width="7" customWidth="1"/>
    <col min="4" max="4" width="6" customWidth="1"/>
    <col min="5" max="5" width="7.7109375" customWidth="1"/>
    <col min="6" max="6" width="6.28515625" bestFit="1" customWidth="1"/>
    <col min="7" max="7" width="7.5703125" customWidth="1"/>
    <col min="8" max="8" width="7.7109375" customWidth="1"/>
    <col min="9" max="9" width="7.28515625" customWidth="1"/>
    <col min="10" max="10" width="7" customWidth="1"/>
    <col min="11" max="11" width="6.7109375" customWidth="1"/>
    <col min="12" max="12" width="6.42578125" bestFit="1" customWidth="1"/>
    <col min="13" max="13" width="8" customWidth="1"/>
    <col min="14" max="14" width="7.5703125" customWidth="1"/>
    <col min="15" max="15" width="6.5703125" customWidth="1"/>
    <col min="16" max="16" width="6.28515625" bestFit="1" customWidth="1"/>
    <col min="17" max="17" width="7.28515625" customWidth="1"/>
    <col min="18" max="18" width="6.28515625" style="122" bestFit="1" customWidth="1"/>
    <col min="19" max="19" width="6.28515625" bestFit="1" customWidth="1"/>
    <col min="20" max="20" width="6.28515625" customWidth="1"/>
    <col min="21" max="21" width="6.7109375" customWidth="1"/>
    <col min="22" max="22" width="6.28515625" style="42" customWidth="1"/>
    <col min="23" max="23" width="6.7109375" customWidth="1"/>
    <col min="24" max="24" width="6.28515625" customWidth="1"/>
    <col min="25" max="26" width="6.7109375" customWidth="1"/>
    <col min="27" max="28" width="6.28515625" customWidth="1"/>
  </cols>
  <sheetData>
    <row r="2" spans="2:28" ht="18" x14ac:dyDescent="0.25">
      <c r="B2" s="36" t="s">
        <v>0</v>
      </c>
    </row>
    <row r="3" spans="2:28" ht="15.75" x14ac:dyDescent="0.25">
      <c r="B3" s="39"/>
    </row>
    <row r="6" spans="2:28" x14ac:dyDescent="0.2">
      <c r="B6" s="40" t="s">
        <v>31</v>
      </c>
      <c r="C6" t="s">
        <v>32</v>
      </c>
    </row>
    <row r="7" spans="2:28" x14ac:dyDescent="0.2">
      <c r="B7" s="40"/>
    </row>
    <row r="8" spans="2:28" x14ac:dyDescent="0.2">
      <c r="B8" s="40" t="s">
        <v>33</v>
      </c>
      <c r="C8" s="41" t="s">
        <v>23</v>
      </c>
      <c r="D8" t="s">
        <v>71</v>
      </c>
    </row>
    <row r="9" spans="2:28" x14ac:dyDescent="0.2">
      <c r="B9" s="40"/>
    </row>
    <row r="10" spans="2:28" x14ac:dyDescent="0.2">
      <c r="B10" s="40" t="s">
        <v>35</v>
      </c>
      <c r="C10" t="s">
        <v>36</v>
      </c>
    </row>
    <row r="12" spans="2:28" ht="13.5" thickBot="1" x14ac:dyDescent="0.25"/>
    <row r="13" spans="2:28" ht="13.5" thickBot="1" x14ac:dyDescent="0.25">
      <c r="B13" s="43" t="s">
        <v>72</v>
      </c>
      <c r="C13" s="44">
        <v>1998</v>
      </c>
      <c r="D13" s="44">
        <v>1999</v>
      </c>
      <c r="E13" s="44">
        <v>2000</v>
      </c>
      <c r="F13" s="44">
        <v>2001</v>
      </c>
      <c r="G13" s="44">
        <v>2002</v>
      </c>
      <c r="H13" s="44">
        <v>2003</v>
      </c>
      <c r="I13" s="44">
        <v>2004</v>
      </c>
      <c r="J13" s="44">
        <v>2005</v>
      </c>
      <c r="K13" s="44">
        <v>2006</v>
      </c>
      <c r="L13" s="44">
        <v>2007</v>
      </c>
      <c r="M13" s="45">
        <v>2008</v>
      </c>
      <c r="N13" s="45">
        <v>2009</v>
      </c>
      <c r="O13" s="123">
        <v>2010</v>
      </c>
      <c r="P13" s="123">
        <v>2011</v>
      </c>
      <c r="Q13" s="123">
        <v>2012</v>
      </c>
      <c r="R13" s="124">
        <v>2013</v>
      </c>
      <c r="S13" s="125">
        <v>2014</v>
      </c>
      <c r="T13" s="123">
        <v>2015</v>
      </c>
      <c r="U13" s="124">
        <v>2016</v>
      </c>
      <c r="V13" s="113">
        <v>2017</v>
      </c>
      <c r="W13" s="113">
        <v>2018</v>
      </c>
      <c r="X13" s="113">
        <v>2019</v>
      </c>
      <c r="Y13" s="113">
        <v>2020</v>
      </c>
      <c r="Z13" s="113">
        <v>2021</v>
      </c>
      <c r="AA13" s="113">
        <v>2022</v>
      </c>
      <c r="AB13" s="126">
        <v>2023</v>
      </c>
    </row>
    <row r="14" spans="2:28" x14ac:dyDescent="0.2">
      <c r="B14" s="50" t="s">
        <v>49</v>
      </c>
      <c r="C14" s="51">
        <v>102</v>
      </c>
      <c r="D14" s="51">
        <v>52</v>
      </c>
      <c r="E14" s="51">
        <v>16</v>
      </c>
      <c r="F14" s="51">
        <v>33</v>
      </c>
      <c r="G14" s="51">
        <v>0</v>
      </c>
      <c r="H14" s="51">
        <v>13</v>
      </c>
      <c r="I14" s="51">
        <v>0</v>
      </c>
      <c r="J14" s="51">
        <v>163</v>
      </c>
      <c r="K14" s="51">
        <v>14</v>
      </c>
      <c r="L14" s="52">
        <v>109</v>
      </c>
      <c r="M14" s="52">
        <v>75</v>
      </c>
      <c r="N14" s="52">
        <v>58</v>
      </c>
      <c r="O14" s="127">
        <v>38</v>
      </c>
      <c r="P14" s="94">
        <v>25</v>
      </c>
      <c r="Q14" s="94">
        <v>18</v>
      </c>
      <c r="R14" s="128">
        <v>18</v>
      </c>
      <c r="S14" s="129">
        <v>38</v>
      </c>
      <c r="T14" s="94">
        <v>41</v>
      </c>
      <c r="U14" s="128">
        <v>313</v>
      </c>
      <c r="V14" s="87">
        <v>93</v>
      </c>
      <c r="W14" s="95">
        <v>197</v>
      </c>
      <c r="X14" s="95">
        <v>150</v>
      </c>
      <c r="Y14" s="95">
        <v>3</v>
      </c>
      <c r="Z14" s="95">
        <v>0</v>
      </c>
      <c r="AA14" s="95">
        <v>0</v>
      </c>
      <c r="AB14" s="130">
        <v>14</v>
      </c>
    </row>
    <row r="15" spans="2:28" x14ac:dyDescent="0.2">
      <c r="B15" s="55" t="s">
        <v>73</v>
      </c>
      <c r="C15" s="56">
        <v>1044</v>
      </c>
      <c r="D15" s="56">
        <v>573</v>
      </c>
      <c r="E15" s="56">
        <v>433</v>
      </c>
      <c r="F15" s="56">
        <v>612</v>
      </c>
      <c r="G15" s="56">
        <v>1456</v>
      </c>
      <c r="H15" s="56">
        <v>953</v>
      </c>
      <c r="I15" s="56">
        <v>820</v>
      </c>
      <c r="J15" s="56">
        <v>524</v>
      </c>
      <c r="K15" s="56">
        <v>1037</v>
      </c>
      <c r="L15" s="57">
        <v>973</v>
      </c>
      <c r="M15" s="57">
        <v>1245</v>
      </c>
      <c r="N15" s="57">
        <v>520</v>
      </c>
      <c r="O15" s="58">
        <v>492</v>
      </c>
      <c r="P15" s="94">
        <v>436</v>
      </c>
      <c r="Q15" s="94">
        <v>675</v>
      </c>
      <c r="R15" s="131">
        <v>565</v>
      </c>
      <c r="S15" s="129">
        <v>215</v>
      </c>
      <c r="T15" s="94">
        <v>319</v>
      </c>
      <c r="U15" s="131">
        <v>345</v>
      </c>
      <c r="V15" s="95">
        <v>420</v>
      </c>
      <c r="W15" s="95">
        <v>697</v>
      </c>
      <c r="X15" s="95">
        <v>428</v>
      </c>
      <c r="Y15" s="95">
        <v>170</v>
      </c>
      <c r="Z15" s="95">
        <v>190</v>
      </c>
      <c r="AA15" s="95">
        <v>284</v>
      </c>
      <c r="AB15" s="130">
        <v>234</v>
      </c>
    </row>
    <row r="16" spans="2:28" ht="13.5" thickBot="1" x14ac:dyDescent="0.25">
      <c r="B16" s="55" t="s">
        <v>74</v>
      </c>
      <c r="C16" s="132">
        <v>199</v>
      </c>
      <c r="D16" s="56">
        <v>238</v>
      </c>
      <c r="E16" s="56">
        <v>425</v>
      </c>
      <c r="F16" s="56">
        <v>170</v>
      </c>
      <c r="G16" s="56">
        <v>299</v>
      </c>
      <c r="H16" s="56">
        <v>171</v>
      </c>
      <c r="I16" s="132">
        <v>65</v>
      </c>
      <c r="J16" s="132">
        <v>107</v>
      </c>
      <c r="K16" s="132">
        <v>70</v>
      </c>
      <c r="L16" s="57">
        <v>93</v>
      </c>
      <c r="M16" s="57">
        <v>84</v>
      </c>
      <c r="N16" s="57">
        <v>99</v>
      </c>
      <c r="O16" s="58">
        <v>128</v>
      </c>
      <c r="P16" s="94">
        <v>163</v>
      </c>
      <c r="Q16" s="94">
        <v>312</v>
      </c>
      <c r="R16" s="131">
        <v>128</v>
      </c>
      <c r="S16" s="129">
        <v>79</v>
      </c>
      <c r="T16" s="94">
        <v>119</v>
      </c>
      <c r="U16" s="131">
        <v>46</v>
      </c>
      <c r="V16" s="95">
        <v>112</v>
      </c>
      <c r="W16" s="95">
        <v>70</v>
      </c>
      <c r="X16" s="95">
        <v>113</v>
      </c>
      <c r="Y16" s="95">
        <v>55</v>
      </c>
      <c r="Z16" s="95">
        <v>113</v>
      </c>
      <c r="AA16" s="95">
        <v>73</v>
      </c>
      <c r="AB16" s="130">
        <v>95</v>
      </c>
    </row>
    <row r="17" spans="2:28" ht="13.5" thickBot="1" x14ac:dyDescent="0.25">
      <c r="B17" s="71" t="s">
        <v>47</v>
      </c>
      <c r="C17" s="133">
        <f t="shared" ref="C17:K17" si="0">SUM(C14:C16)</f>
        <v>1345</v>
      </c>
      <c r="D17" s="133">
        <f t="shared" si="0"/>
        <v>863</v>
      </c>
      <c r="E17" s="133">
        <f t="shared" si="0"/>
        <v>874</v>
      </c>
      <c r="F17" s="133">
        <f t="shared" si="0"/>
        <v>815</v>
      </c>
      <c r="G17" s="133">
        <f t="shared" si="0"/>
        <v>1755</v>
      </c>
      <c r="H17" s="133">
        <f t="shared" si="0"/>
        <v>1137</v>
      </c>
      <c r="I17" s="133">
        <f t="shared" si="0"/>
        <v>885</v>
      </c>
      <c r="J17" s="133">
        <f t="shared" si="0"/>
        <v>794</v>
      </c>
      <c r="K17" s="133">
        <f t="shared" si="0"/>
        <v>1121</v>
      </c>
      <c r="L17" s="73">
        <f t="shared" ref="L17:U17" si="1">SUM(L14:L16)</f>
        <v>1175</v>
      </c>
      <c r="M17" s="73">
        <f t="shared" si="1"/>
        <v>1404</v>
      </c>
      <c r="N17" s="73">
        <f t="shared" si="1"/>
        <v>677</v>
      </c>
      <c r="O17" s="73">
        <f t="shared" si="1"/>
        <v>658</v>
      </c>
      <c r="P17" s="73">
        <f t="shared" si="1"/>
        <v>624</v>
      </c>
      <c r="Q17" s="73">
        <f t="shared" si="1"/>
        <v>1005</v>
      </c>
      <c r="R17" s="134">
        <f t="shared" si="1"/>
        <v>711</v>
      </c>
      <c r="S17" s="125">
        <v>332</v>
      </c>
      <c r="T17" s="73">
        <f t="shared" si="1"/>
        <v>479</v>
      </c>
      <c r="U17" s="134">
        <f t="shared" si="1"/>
        <v>704</v>
      </c>
      <c r="V17" s="73">
        <v>625</v>
      </c>
      <c r="W17" s="113">
        <v>964</v>
      </c>
      <c r="X17" s="113">
        <v>691</v>
      </c>
      <c r="Y17" s="113">
        <f>SUM(Y14:Y16)</f>
        <v>228</v>
      </c>
      <c r="Z17" s="113">
        <f>SUM(Z14:Z16)</f>
        <v>303</v>
      </c>
      <c r="AA17" s="113">
        <f>SUM(AA14:AA16)</f>
        <v>357</v>
      </c>
      <c r="AB17" s="126">
        <f>SUM(AB14:AB16)</f>
        <v>343</v>
      </c>
    </row>
    <row r="18" spans="2:28" x14ac:dyDescent="0.2">
      <c r="C18" s="135"/>
      <c r="D18" s="135"/>
      <c r="E18" s="135"/>
      <c r="F18" s="135"/>
      <c r="G18" s="135"/>
      <c r="H18" s="135"/>
      <c r="I18" s="135"/>
      <c r="J18" s="135"/>
      <c r="K18" s="135"/>
      <c r="N18" s="37"/>
      <c r="O18" s="136"/>
      <c r="P18" s="137"/>
      <c r="Q18" s="137"/>
      <c r="R18" s="138"/>
      <c r="S18" s="139"/>
      <c r="T18" s="137"/>
      <c r="U18" s="138"/>
      <c r="W18" s="42"/>
      <c r="X18" s="42"/>
      <c r="Y18" s="42"/>
      <c r="Z18" s="42"/>
      <c r="AA18" s="42"/>
      <c r="AB18" s="42"/>
    </row>
    <row r="19" spans="2:28" ht="13.5" thickBot="1" x14ac:dyDescent="0.25">
      <c r="O19" s="140"/>
      <c r="P19" s="137"/>
      <c r="Q19" s="137"/>
      <c r="R19" s="138"/>
      <c r="S19" s="139"/>
      <c r="T19" s="137"/>
      <c r="U19" s="138"/>
      <c r="W19" s="42"/>
      <c r="X19" s="42"/>
      <c r="Y19" s="42"/>
      <c r="Z19" s="42"/>
      <c r="AA19" s="42"/>
      <c r="AB19" s="42"/>
    </row>
    <row r="20" spans="2:28" ht="13.5" thickBot="1" x14ac:dyDescent="0.25">
      <c r="B20" s="43" t="s">
        <v>75</v>
      </c>
      <c r="C20" s="44">
        <v>1998</v>
      </c>
      <c r="D20" s="44">
        <v>1999</v>
      </c>
      <c r="E20" s="44">
        <v>2000</v>
      </c>
      <c r="F20" s="44">
        <v>2001</v>
      </c>
      <c r="G20" s="44">
        <v>2002</v>
      </c>
      <c r="H20" s="44">
        <v>2003</v>
      </c>
      <c r="I20" s="44">
        <v>2004</v>
      </c>
      <c r="J20" s="44">
        <v>2005</v>
      </c>
      <c r="K20" s="44">
        <v>2006</v>
      </c>
      <c r="L20" s="45">
        <v>2007</v>
      </c>
      <c r="M20" s="45">
        <v>2008</v>
      </c>
      <c r="N20" s="45">
        <v>2009</v>
      </c>
      <c r="O20" s="123">
        <v>2010</v>
      </c>
      <c r="P20" s="141">
        <v>2011</v>
      </c>
      <c r="Q20" s="141">
        <v>2012</v>
      </c>
      <c r="R20" s="124">
        <v>2013</v>
      </c>
      <c r="S20" s="125">
        <v>2014</v>
      </c>
      <c r="T20" s="141">
        <v>2015</v>
      </c>
      <c r="U20" s="124">
        <v>2016</v>
      </c>
      <c r="V20" s="142">
        <v>2017</v>
      </c>
      <c r="W20" s="113">
        <v>2018</v>
      </c>
      <c r="X20" s="113">
        <v>2019</v>
      </c>
      <c r="Y20" s="113">
        <v>2020</v>
      </c>
      <c r="Z20" s="113">
        <v>2021</v>
      </c>
      <c r="AA20" s="113">
        <v>2022</v>
      </c>
      <c r="AB20" s="126">
        <v>2023</v>
      </c>
    </row>
    <row r="21" spans="2:28" x14ac:dyDescent="0.2">
      <c r="B21" s="50" t="s">
        <v>76</v>
      </c>
      <c r="C21" s="51">
        <v>897</v>
      </c>
      <c r="D21" s="51">
        <v>579</v>
      </c>
      <c r="E21" s="51">
        <v>493</v>
      </c>
      <c r="F21" s="51">
        <v>466</v>
      </c>
      <c r="G21" s="51">
        <v>906</v>
      </c>
      <c r="H21" s="51">
        <v>765</v>
      </c>
      <c r="I21" s="51">
        <v>545</v>
      </c>
      <c r="J21" s="51">
        <v>421</v>
      </c>
      <c r="K21" s="51">
        <v>720</v>
      </c>
      <c r="L21" s="52">
        <v>707</v>
      </c>
      <c r="M21" s="52">
        <v>1043</v>
      </c>
      <c r="N21" s="52">
        <v>221</v>
      </c>
      <c r="O21" s="58">
        <v>395</v>
      </c>
      <c r="P21" s="86">
        <v>332</v>
      </c>
      <c r="Q21" s="86">
        <v>576</v>
      </c>
      <c r="R21" s="128">
        <v>473</v>
      </c>
      <c r="S21" s="143">
        <v>151</v>
      </c>
      <c r="T21" s="86">
        <v>200</v>
      </c>
      <c r="U21" s="128">
        <v>494</v>
      </c>
      <c r="V21" s="87">
        <v>358</v>
      </c>
      <c r="W21" s="87">
        <v>564</v>
      </c>
      <c r="X21" s="87">
        <v>387</v>
      </c>
      <c r="Y21" s="87">
        <v>61</v>
      </c>
      <c r="Z21" s="87">
        <v>54</v>
      </c>
      <c r="AA21" s="87">
        <v>86</v>
      </c>
      <c r="AB21" s="144">
        <v>75</v>
      </c>
    </row>
    <row r="22" spans="2:28" x14ac:dyDescent="0.2">
      <c r="B22" s="55" t="s">
        <v>77</v>
      </c>
      <c r="C22" s="56">
        <v>180</v>
      </c>
      <c r="D22" s="56">
        <v>144</v>
      </c>
      <c r="E22" s="56">
        <v>122</v>
      </c>
      <c r="F22" s="56">
        <v>144</v>
      </c>
      <c r="G22" s="56">
        <v>136</v>
      </c>
      <c r="H22" s="56">
        <v>76</v>
      </c>
      <c r="I22" s="56">
        <v>29</v>
      </c>
      <c r="J22" s="56">
        <v>77</v>
      </c>
      <c r="K22" s="56">
        <v>78</v>
      </c>
      <c r="L22" s="57">
        <v>102</v>
      </c>
      <c r="M22" s="57">
        <v>188</v>
      </c>
      <c r="N22" s="57">
        <v>213</v>
      </c>
      <c r="O22" s="58">
        <v>62</v>
      </c>
      <c r="P22" s="94">
        <v>31</v>
      </c>
      <c r="Q22" s="94">
        <v>53</v>
      </c>
      <c r="R22" s="131">
        <v>20</v>
      </c>
      <c r="S22" s="129">
        <v>17</v>
      </c>
      <c r="T22" s="94">
        <v>87</v>
      </c>
      <c r="U22" s="131">
        <v>44</v>
      </c>
      <c r="V22" s="95">
        <v>98</v>
      </c>
      <c r="W22" s="95">
        <v>36</v>
      </c>
      <c r="X22" s="95">
        <v>79</v>
      </c>
      <c r="Y22" s="95">
        <v>42</v>
      </c>
      <c r="Z22" s="95">
        <v>119</v>
      </c>
      <c r="AA22" s="95">
        <v>69</v>
      </c>
      <c r="AB22" s="130">
        <v>110</v>
      </c>
    </row>
    <row r="23" spans="2:28" x14ac:dyDescent="0.2">
      <c r="B23" s="55" t="s">
        <v>78</v>
      </c>
      <c r="C23" s="56">
        <v>167</v>
      </c>
      <c r="D23" s="56">
        <v>101</v>
      </c>
      <c r="E23" s="56">
        <v>122</v>
      </c>
      <c r="F23" s="56">
        <v>61</v>
      </c>
      <c r="G23" s="56">
        <v>347</v>
      </c>
      <c r="H23" s="56">
        <v>153</v>
      </c>
      <c r="I23" s="56">
        <v>192</v>
      </c>
      <c r="J23" s="56">
        <v>234</v>
      </c>
      <c r="K23" s="56">
        <v>140</v>
      </c>
      <c r="L23" s="57">
        <v>193</v>
      </c>
      <c r="M23" s="57">
        <v>96</v>
      </c>
      <c r="N23" s="57">
        <v>141</v>
      </c>
      <c r="O23" s="58">
        <v>123</v>
      </c>
      <c r="P23" s="94">
        <v>144</v>
      </c>
      <c r="Q23" s="94">
        <v>222</v>
      </c>
      <c r="R23" s="131">
        <v>115</v>
      </c>
      <c r="S23" s="129">
        <v>107</v>
      </c>
      <c r="T23" s="94">
        <v>110</v>
      </c>
      <c r="U23" s="131">
        <v>142</v>
      </c>
      <c r="V23" s="95">
        <v>94</v>
      </c>
      <c r="W23" s="95">
        <v>216</v>
      </c>
      <c r="X23" s="95">
        <v>102</v>
      </c>
      <c r="Y23" s="95">
        <v>65</v>
      </c>
      <c r="Z23" s="95">
        <v>102</v>
      </c>
      <c r="AA23" s="95">
        <v>149</v>
      </c>
      <c r="AB23" s="130">
        <v>94</v>
      </c>
    </row>
    <row r="24" spans="2:28" ht="13.5" thickBot="1" x14ac:dyDescent="0.25">
      <c r="B24" s="55" t="s">
        <v>79</v>
      </c>
      <c r="C24" s="132">
        <v>101</v>
      </c>
      <c r="D24" s="56">
        <v>39</v>
      </c>
      <c r="E24" s="56">
        <v>137</v>
      </c>
      <c r="F24" s="56">
        <v>144</v>
      </c>
      <c r="G24" s="56">
        <v>316</v>
      </c>
      <c r="H24" s="56">
        <v>143</v>
      </c>
      <c r="I24" s="132">
        <v>119</v>
      </c>
      <c r="J24" s="132">
        <v>62</v>
      </c>
      <c r="K24" s="132">
        <v>183</v>
      </c>
      <c r="L24" s="57">
        <v>173</v>
      </c>
      <c r="M24" s="57">
        <v>77</v>
      </c>
      <c r="N24" s="57">
        <v>102</v>
      </c>
      <c r="O24" s="58">
        <v>78</v>
      </c>
      <c r="P24" s="107">
        <v>117</v>
      </c>
      <c r="Q24" s="107">
        <v>154</v>
      </c>
      <c r="R24" s="131">
        <v>103</v>
      </c>
      <c r="S24" s="145">
        <v>57</v>
      </c>
      <c r="T24" s="107">
        <v>82</v>
      </c>
      <c r="U24" s="131">
        <v>24</v>
      </c>
      <c r="V24" s="108">
        <v>75</v>
      </c>
      <c r="W24" s="95">
        <v>148</v>
      </c>
      <c r="X24" s="95">
        <v>123</v>
      </c>
      <c r="Y24" s="95">
        <v>60</v>
      </c>
      <c r="Z24" s="95">
        <v>28</v>
      </c>
      <c r="AA24" s="95">
        <v>53</v>
      </c>
      <c r="AB24" s="130">
        <v>64</v>
      </c>
    </row>
    <row r="25" spans="2:28" ht="13.5" thickBot="1" x14ac:dyDescent="0.25">
      <c r="B25" s="71" t="s">
        <v>47</v>
      </c>
      <c r="C25" s="133">
        <f t="shared" ref="C25:K25" si="2">SUM(C21:C24)</f>
        <v>1345</v>
      </c>
      <c r="D25" s="133">
        <f t="shared" si="2"/>
        <v>863</v>
      </c>
      <c r="E25" s="133">
        <f t="shared" si="2"/>
        <v>874</v>
      </c>
      <c r="F25" s="133">
        <f t="shared" si="2"/>
        <v>815</v>
      </c>
      <c r="G25" s="133">
        <f t="shared" si="2"/>
        <v>1705</v>
      </c>
      <c r="H25" s="133">
        <f t="shared" si="2"/>
        <v>1137</v>
      </c>
      <c r="I25" s="133">
        <f t="shared" si="2"/>
        <v>885</v>
      </c>
      <c r="J25" s="133">
        <f t="shared" si="2"/>
        <v>794</v>
      </c>
      <c r="K25" s="133">
        <f t="shared" si="2"/>
        <v>1121</v>
      </c>
      <c r="L25" s="73">
        <f>SUM(L21:L24)</f>
        <v>1175</v>
      </c>
      <c r="M25" s="73">
        <f t="shared" ref="M25:T25" si="3">SUM(M21:M24)</f>
        <v>1404</v>
      </c>
      <c r="N25" s="73">
        <f t="shared" si="3"/>
        <v>677</v>
      </c>
      <c r="O25" s="73">
        <f t="shared" si="3"/>
        <v>658</v>
      </c>
      <c r="P25" s="73">
        <f t="shared" si="3"/>
        <v>624</v>
      </c>
      <c r="Q25" s="73">
        <f t="shared" si="3"/>
        <v>1005</v>
      </c>
      <c r="R25" s="134">
        <f>SUM(R21:R24)</f>
        <v>711</v>
      </c>
      <c r="S25" s="146">
        <f t="shared" si="3"/>
        <v>332</v>
      </c>
      <c r="T25" s="73">
        <f t="shared" si="3"/>
        <v>479</v>
      </c>
      <c r="U25" s="134">
        <f>SUM(U21:U24)</f>
        <v>704</v>
      </c>
      <c r="V25" s="113">
        <f>SUM(V21:V24)</f>
        <v>625</v>
      </c>
      <c r="W25" s="113">
        <v>964</v>
      </c>
      <c r="X25" s="113">
        <v>691</v>
      </c>
      <c r="Y25" s="113">
        <f>SUM(Y21:Y24)</f>
        <v>228</v>
      </c>
      <c r="Z25" s="113">
        <f>SUM(Z21:Z24)</f>
        <v>303</v>
      </c>
      <c r="AA25" s="113">
        <f>SUM(AA21:AA24)</f>
        <v>357</v>
      </c>
      <c r="AB25" s="126">
        <f>SUM(AB21:AB24)</f>
        <v>343</v>
      </c>
    </row>
    <row r="26" spans="2:28" x14ac:dyDescent="0.2">
      <c r="P26" s="137"/>
    </row>
    <row r="28" spans="2:28" x14ac:dyDescent="0.2">
      <c r="B28" s="147" t="s">
        <v>80</v>
      </c>
    </row>
    <row r="37" spans="17:17" x14ac:dyDescent="0.2">
      <c r="Q37" s="148"/>
    </row>
  </sheetData>
  <pageMargins left="0.75" right="0.75" top="1" bottom="1" header="0" footer="0"/>
  <pageSetup paperSize="9" scale="75"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32"/>
  <sheetViews>
    <sheetView zoomScale="85" zoomScaleNormal="85" workbookViewId="0">
      <selection activeCell="B41" sqref="B41"/>
    </sheetView>
  </sheetViews>
  <sheetFormatPr baseColWidth="10" defaultRowHeight="12.75" x14ac:dyDescent="0.2"/>
  <cols>
    <col min="1" max="1" width="4.7109375" customWidth="1"/>
    <col min="2" max="2" width="29.28515625" customWidth="1"/>
    <col min="3" max="3" width="30.28515625" customWidth="1"/>
    <col min="4" max="4" width="10.28515625" customWidth="1"/>
    <col min="5" max="5" width="9.42578125" customWidth="1"/>
    <col min="6" max="6" width="10.28515625" customWidth="1"/>
    <col min="7" max="7" width="9.7109375" customWidth="1"/>
    <col min="8" max="8" width="9.42578125" customWidth="1"/>
    <col min="9" max="9" width="9.28515625" customWidth="1"/>
    <col min="10" max="10" width="10.28515625" customWidth="1"/>
    <col min="11" max="11" width="9.7109375" customWidth="1"/>
    <col min="12" max="12" width="9.28515625" customWidth="1"/>
    <col min="13" max="13" width="8.7109375" customWidth="1"/>
    <col min="14" max="14" width="9.28515625" customWidth="1"/>
    <col min="15" max="15" width="9.7109375" customWidth="1"/>
    <col min="16" max="16" width="10" customWidth="1"/>
    <col min="17" max="17" width="10" style="38" customWidth="1"/>
    <col min="18" max="18" width="9.7109375" style="137" customWidth="1"/>
    <col min="19" max="19" width="9.28515625" style="137" customWidth="1"/>
    <col min="20" max="20" width="9.7109375" style="137" customWidth="1"/>
    <col min="21" max="21" width="9.28515625" customWidth="1"/>
    <col min="22" max="22" width="10" customWidth="1"/>
    <col min="23" max="23" width="9.28515625" customWidth="1"/>
  </cols>
  <sheetData>
    <row r="2" spans="2:23" ht="18" x14ac:dyDescent="0.25">
      <c r="B2" s="36" t="s">
        <v>0</v>
      </c>
    </row>
    <row r="3" spans="2:23" ht="15.75" x14ac:dyDescent="0.25">
      <c r="B3" s="39"/>
    </row>
    <row r="6" spans="2:23" x14ac:dyDescent="0.2">
      <c r="B6" s="40" t="s">
        <v>31</v>
      </c>
      <c r="C6" t="s">
        <v>32</v>
      </c>
    </row>
    <row r="7" spans="2:23" x14ac:dyDescent="0.2">
      <c r="B7" s="40"/>
      <c r="K7" t="s">
        <v>81</v>
      </c>
    </row>
    <row r="8" spans="2:23" x14ac:dyDescent="0.2">
      <c r="B8" s="40" t="s">
        <v>33</v>
      </c>
      <c r="C8" s="41" t="s">
        <v>25</v>
      </c>
      <c r="D8" t="s">
        <v>24</v>
      </c>
    </row>
    <row r="9" spans="2:23" x14ac:dyDescent="0.2">
      <c r="B9" s="40"/>
    </row>
    <row r="10" spans="2:23" x14ac:dyDescent="0.2">
      <c r="B10" s="40" t="s">
        <v>35</v>
      </c>
      <c r="C10" s="121" t="s">
        <v>82</v>
      </c>
    </row>
    <row r="12" spans="2:23" x14ac:dyDescent="0.2">
      <c r="B12" s="40" t="s">
        <v>83</v>
      </c>
    </row>
    <row r="13" spans="2:23" ht="13.5" thickBot="1" x14ac:dyDescent="0.25"/>
    <row r="14" spans="2:23" ht="13.5" customHeight="1" thickBot="1" x14ac:dyDescent="0.25">
      <c r="B14" s="149" t="s">
        <v>84</v>
      </c>
      <c r="C14" s="150"/>
      <c r="D14" s="151" t="s">
        <v>85</v>
      </c>
      <c r="E14" s="152"/>
      <c r="F14" s="152"/>
      <c r="G14" s="152"/>
      <c r="H14" s="152"/>
      <c r="I14" s="152"/>
      <c r="J14" s="152"/>
      <c r="K14" s="152"/>
      <c r="L14" s="152"/>
      <c r="M14" s="152"/>
      <c r="N14" s="152"/>
      <c r="O14" s="152"/>
      <c r="P14" s="152"/>
      <c r="Q14" s="152"/>
      <c r="R14" s="152"/>
      <c r="S14" s="152"/>
      <c r="T14" s="152"/>
      <c r="U14" s="152"/>
      <c r="V14" s="152"/>
      <c r="W14" s="153"/>
    </row>
    <row r="15" spans="2:23" ht="12.75" customHeight="1" x14ac:dyDescent="0.2">
      <c r="B15" s="154" t="s">
        <v>86</v>
      </c>
      <c r="C15" s="155" t="s">
        <v>87</v>
      </c>
      <c r="D15" s="156" t="s">
        <v>88</v>
      </c>
      <c r="E15" s="157" t="s">
        <v>89</v>
      </c>
      <c r="F15" s="158" t="s">
        <v>89</v>
      </c>
      <c r="G15" s="158" t="s">
        <v>89</v>
      </c>
      <c r="H15" s="158" t="s">
        <v>89</v>
      </c>
      <c r="I15" s="158" t="s">
        <v>89</v>
      </c>
      <c r="J15" s="159" t="s">
        <v>90</v>
      </c>
      <c r="K15" s="159" t="s">
        <v>91</v>
      </c>
      <c r="L15" s="159" t="s">
        <v>92</v>
      </c>
      <c r="M15" s="160" t="s">
        <v>89</v>
      </c>
      <c r="N15" s="160" t="s">
        <v>89</v>
      </c>
      <c r="O15" s="160" t="s">
        <v>89</v>
      </c>
      <c r="P15" s="160" t="s">
        <v>89</v>
      </c>
      <c r="Q15" s="161" t="s">
        <v>89</v>
      </c>
      <c r="R15" s="162" t="s">
        <v>89</v>
      </c>
      <c r="S15" s="162" t="s">
        <v>89</v>
      </c>
      <c r="T15" s="162" t="s">
        <v>89</v>
      </c>
      <c r="U15" s="162" t="s">
        <v>89</v>
      </c>
      <c r="V15" s="163" t="s">
        <v>89</v>
      </c>
      <c r="W15" s="164" t="s">
        <v>89</v>
      </c>
    </row>
    <row r="16" spans="2:23" ht="26.25" thickBot="1" x14ac:dyDescent="0.25">
      <c r="B16" s="154"/>
      <c r="C16" s="165"/>
      <c r="D16" s="166" t="s">
        <v>93</v>
      </c>
      <c r="E16" s="167" t="s">
        <v>94</v>
      </c>
      <c r="F16" s="168" t="s">
        <v>95</v>
      </c>
      <c r="G16" s="168" t="s">
        <v>96</v>
      </c>
      <c r="H16" s="168" t="s">
        <v>97</v>
      </c>
      <c r="I16" s="168" t="s">
        <v>98</v>
      </c>
      <c r="J16" s="169"/>
      <c r="K16" s="169"/>
      <c r="L16" s="169"/>
      <c r="M16" s="170" t="s">
        <v>99</v>
      </c>
      <c r="N16" s="170" t="s">
        <v>100</v>
      </c>
      <c r="O16" s="170" t="s">
        <v>101</v>
      </c>
      <c r="P16" s="170" t="s">
        <v>102</v>
      </c>
      <c r="Q16" s="171" t="s">
        <v>103</v>
      </c>
      <c r="R16" s="172" t="s">
        <v>104</v>
      </c>
      <c r="S16" s="172" t="s">
        <v>105</v>
      </c>
      <c r="T16" s="172" t="s">
        <v>106</v>
      </c>
      <c r="U16" s="172" t="s">
        <v>107</v>
      </c>
      <c r="V16" s="173" t="s">
        <v>108</v>
      </c>
      <c r="W16" s="174" t="s">
        <v>109</v>
      </c>
    </row>
    <row r="17" spans="2:23" x14ac:dyDescent="0.2">
      <c r="B17" s="175" t="s">
        <v>110</v>
      </c>
      <c r="C17" s="176" t="s">
        <v>111</v>
      </c>
      <c r="D17" s="177">
        <v>3513</v>
      </c>
      <c r="E17" s="178">
        <v>2500</v>
      </c>
      <c r="F17" s="179">
        <v>2200</v>
      </c>
      <c r="G17" s="180">
        <v>950</v>
      </c>
      <c r="H17" s="180">
        <v>700</v>
      </c>
      <c r="I17" s="179">
        <v>400</v>
      </c>
      <c r="J17" s="179">
        <v>360</v>
      </c>
      <c r="K17" s="179">
        <v>185</v>
      </c>
      <c r="L17" s="179">
        <v>1685</v>
      </c>
      <c r="M17" s="181">
        <v>150</v>
      </c>
      <c r="N17" s="181">
        <v>525</v>
      </c>
      <c r="O17" s="181">
        <v>1500</v>
      </c>
      <c r="P17" s="181">
        <v>1670</v>
      </c>
      <c r="Q17" s="182">
        <v>1923</v>
      </c>
      <c r="R17" s="183">
        <v>777</v>
      </c>
      <c r="S17" s="184">
        <v>810</v>
      </c>
      <c r="T17" s="185">
        <v>900</v>
      </c>
      <c r="U17" s="184"/>
      <c r="V17" s="183"/>
      <c r="W17" s="186">
        <v>220</v>
      </c>
    </row>
    <row r="18" spans="2:23" x14ac:dyDescent="0.2">
      <c r="B18" s="187"/>
      <c r="C18" s="188" t="s">
        <v>112</v>
      </c>
      <c r="D18" s="189"/>
      <c r="E18" s="190"/>
      <c r="F18" s="191"/>
      <c r="G18" s="192"/>
      <c r="H18" s="192"/>
      <c r="I18" s="191"/>
      <c r="J18" s="191"/>
      <c r="K18" s="191"/>
      <c r="L18" s="191"/>
      <c r="M18" s="193"/>
      <c r="N18" s="193"/>
      <c r="O18" s="193"/>
      <c r="P18" s="193"/>
      <c r="Q18" s="60"/>
      <c r="R18" s="194"/>
      <c r="S18" s="195"/>
      <c r="T18" s="196"/>
      <c r="U18" s="197"/>
      <c r="V18" s="198">
        <v>1940</v>
      </c>
      <c r="W18" s="199">
        <f>240+315</f>
        <v>555</v>
      </c>
    </row>
    <row r="19" spans="2:23" x14ac:dyDescent="0.2">
      <c r="B19" s="200" t="s">
        <v>113</v>
      </c>
      <c r="C19" s="201" t="s">
        <v>114</v>
      </c>
      <c r="D19" s="202">
        <v>950</v>
      </c>
      <c r="E19" s="203">
        <v>318</v>
      </c>
      <c r="F19" s="204">
        <v>85</v>
      </c>
      <c r="G19" s="204">
        <v>522</v>
      </c>
      <c r="H19" s="204">
        <v>534</v>
      </c>
      <c r="I19" s="205">
        <v>1515</v>
      </c>
      <c r="J19" s="205">
        <v>1313</v>
      </c>
      <c r="K19" s="205">
        <v>1939</v>
      </c>
      <c r="L19" s="205">
        <v>1500</v>
      </c>
      <c r="M19" s="206">
        <v>1430</v>
      </c>
      <c r="N19" s="206"/>
      <c r="O19" s="206"/>
      <c r="P19" s="206"/>
      <c r="Q19" s="206"/>
      <c r="R19" s="198"/>
      <c r="S19" s="195"/>
      <c r="T19" s="207"/>
      <c r="U19" s="195"/>
      <c r="V19" s="198"/>
      <c r="W19" s="199"/>
    </row>
    <row r="20" spans="2:23" x14ac:dyDescent="0.2">
      <c r="B20" s="200" t="s">
        <v>115</v>
      </c>
      <c r="C20" s="201" t="s">
        <v>116</v>
      </c>
      <c r="D20" s="202">
        <v>177</v>
      </c>
      <c r="E20" s="203"/>
      <c r="F20" s="204">
        <v>404</v>
      </c>
      <c r="G20" s="204">
        <v>845</v>
      </c>
      <c r="H20" s="205">
        <v>3205</v>
      </c>
      <c r="I20" s="205">
        <v>3900</v>
      </c>
      <c r="J20" s="205">
        <v>673</v>
      </c>
      <c r="K20" s="205">
        <v>1120</v>
      </c>
      <c r="L20" s="205">
        <v>1683</v>
      </c>
      <c r="M20" s="206">
        <v>3515</v>
      </c>
      <c r="N20" s="206">
        <v>4060</v>
      </c>
      <c r="O20" s="206">
        <v>3370</v>
      </c>
      <c r="P20" s="206">
        <v>600</v>
      </c>
      <c r="Q20" s="206"/>
      <c r="R20" s="198"/>
      <c r="S20" s="195"/>
      <c r="T20" s="207"/>
      <c r="U20" s="195"/>
      <c r="V20" s="198">
        <v>3350</v>
      </c>
      <c r="W20" s="199">
        <v>3300</v>
      </c>
    </row>
    <row r="21" spans="2:23" x14ac:dyDescent="0.2">
      <c r="B21" s="200" t="s">
        <v>117</v>
      </c>
      <c r="C21" s="201" t="s">
        <v>118</v>
      </c>
      <c r="D21" s="208">
        <v>5455</v>
      </c>
      <c r="E21" s="209">
        <v>3055</v>
      </c>
      <c r="F21" s="205">
        <v>2850</v>
      </c>
      <c r="G21" s="205">
        <v>6300</v>
      </c>
      <c r="H21" s="205">
        <v>6070</v>
      </c>
      <c r="I21" s="205">
        <v>5900</v>
      </c>
      <c r="J21" s="205">
        <v>6500</v>
      </c>
      <c r="K21" s="205">
        <v>4500</v>
      </c>
      <c r="L21" s="205">
        <v>5350</v>
      </c>
      <c r="M21" s="206">
        <v>3600</v>
      </c>
      <c r="N21" s="206">
        <v>5700</v>
      </c>
      <c r="O21" s="206">
        <v>5360</v>
      </c>
      <c r="P21" s="206">
        <v>7000</v>
      </c>
      <c r="Q21" s="206">
        <v>4080</v>
      </c>
      <c r="R21" s="198">
        <v>6030</v>
      </c>
      <c r="S21" s="195">
        <v>6932</v>
      </c>
      <c r="T21" s="207">
        <v>9930</v>
      </c>
      <c r="U21" s="198">
        <v>4680</v>
      </c>
      <c r="V21" s="198">
        <v>1024</v>
      </c>
      <c r="W21" s="199">
        <v>1735</v>
      </c>
    </row>
    <row r="22" spans="2:23" x14ac:dyDescent="0.2">
      <c r="B22" s="200" t="s">
        <v>119</v>
      </c>
      <c r="C22" s="201" t="s">
        <v>120</v>
      </c>
      <c r="D22" s="208">
        <v>3000</v>
      </c>
      <c r="E22" s="203">
        <v>700</v>
      </c>
      <c r="F22" s="204"/>
      <c r="G22" s="205">
        <v>2000</v>
      </c>
      <c r="H22" s="205">
        <v>1300</v>
      </c>
      <c r="I22" s="205">
        <v>800</v>
      </c>
      <c r="J22" s="205">
        <v>1725</v>
      </c>
      <c r="K22" s="205">
        <v>3300</v>
      </c>
      <c r="L22" s="205">
        <v>4150</v>
      </c>
      <c r="M22" s="206">
        <v>3025</v>
      </c>
      <c r="N22" s="206"/>
      <c r="O22" s="206"/>
      <c r="P22" s="206"/>
      <c r="Q22" s="206"/>
      <c r="R22" s="198">
        <v>60</v>
      </c>
      <c r="S22" s="195"/>
      <c r="T22" s="207"/>
      <c r="U22" s="195"/>
      <c r="V22" s="198"/>
      <c r="W22" s="199">
        <v>1214</v>
      </c>
    </row>
    <row r="23" spans="2:23" x14ac:dyDescent="0.2">
      <c r="B23" s="200" t="s">
        <v>121</v>
      </c>
      <c r="C23" s="201" t="s">
        <v>122</v>
      </c>
      <c r="D23" s="208">
        <v>20130</v>
      </c>
      <c r="E23" s="209">
        <v>9000</v>
      </c>
      <c r="F23" s="205">
        <v>8500</v>
      </c>
      <c r="G23" s="205">
        <v>6400</v>
      </c>
      <c r="H23" s="205">
        <v>4600</v>
      </c>
      <c r="I23" s="205">
        <v>5100</v>
      </c>
      <c r="J23" s="205">
        <v>3000</v>
      </c>
      <c r="K23" s="205">
        <v>200</v>
      </c>
      <c r="L23" s="205">
        <v>822</v>
      </c>
      <c r="M23" s="210">
        <v>280</v>
      </c>
      <c r="N23" s="210">
        <v>100</v>
      </c>
      <c r="O23" s="210">
        <v>200</v>
      </c>
      <c r="P23" s="210"/>
      <c r="Q23" s="206"/>
      <c r="R23" s="198"/>
      <c r="S23" s="195">
        <v>110</v>
      </c>
      <c r="T23" s="207">
        <v>600</v>
      </c>
      <c r="U23" s="195"/>
      <c r="V23" s="198">
        <v>1310</v>
      </c>
      <c r="W23" s="199">
        <v>545</v>
      </c>
    </row>
    <row r="24" spans="2:23" x14ac:dyDescent="0.2">
      <c r="B24" s="200" t="s">
        <v>123</v>
      </c>
      <c r="C24" s="201" t="s">
        <v>124</v>
      </c>
      <c r="D24" s="202"/>
      <c r="E24" s="203">
        <v>30</v>
      </c>
      <c r="F24" s="204">
        <v>32</v>
      </c>
      <c r="G24" s="204"/>
      <c r="H24" s="204"/>
      <c r="I24" s="205"/>
      <c r="J24" s="205"/>
      <c r="K24" s="205"/>
      <c r="L24" s="205"/>
      <c r="M24" s="210">
        <v>245</v>
      </c>
      <c r="N24" s="210">
        <v>50</v>
      </c>
      <c r="O24" s="210">
        <v>216</v>
      </c>
      <c r="P24" s="210">
        <v>283</v>
      </c>
      <c r="Q24" s="206"/>
      <c r="R24" s="198"/>
      <c r="S24" s="195"/>
      <c r="T24" s="207"/>
      <c r="U24" s="195"/>
      <c r="V24" s="198">
        <v>630</v>
      </c>
      <c r="W24" s="199">
        <v>740</v>
      </c>
    </row>
    <row r="25" spans="2:23" x14ac:dyDescent="0.2">
      <c r="B25" s="200" t="s">
        <v>125</v>
      </c>
      <c r="C25" s="201" t="s">
        <v>126</v>
      </c>
      <c r="D25" s="202">
        <v>384</v>
      </c>
      <c r="E25" s="203">
        <v>300</v>
      </c>
      <c r="F25" s="205">
        <v>2070</v>
      </c>
      <c r="G25" s="204"/>
      <c r="H25" s="204"/>
      <c r="I25" s="205"/>
      <c r="J25" s="205"/>
      <c r="K25" s="205"/>
      <c r="L25" s="205">
        <v>50</v>
      </c>
      <c r="M25" s="210"/>
      <c r="N25" s="210">
        <v>25</v>
      </c>
      <c r="O25" s="210">
        <v>11</v>
      </c>
      <c r="P25" s="210">
        <v>189</v>
      </c>
      <c r="Q25" s="206">
        <v>4567</v>
      </c>
      <c r="R25" s="198">
        <v>65</v>
      </c>
      <c r="S25" s="195"/>
      <c r="T25" s="207">
        <v>478</v>
      </c>
      <c r="U25" s="195"/>
      <c r="V25" s="198"/>
      <c r="W25" s="199">
        <v>8</v>
      </c>
    </row>
    <row r="26" spans="2:23" x14ac:dyDescent="0.2">
      <c r="B26" s="200" t="s">
        <v>127</v>
      </c>
      <c r="C26" s="201" t="s">
        <v>128</v>
      </c>
      <c r="D26" s="202">
        <v>969</v>
      </c>
      <c r="E26" s="203">
        <v>7</v>
      </c>
      <c r="F26" s="205">
        <v>1500</v>
      </c>
      <c r="G26" s="205">
        <v>5200</v>
      </c>
      <c r="H26" s="205">
        <v>3600</v>
      </c>
      <c r="I26" s="205"/>
      <c r="J26" s="205"/>
      <c r="K26" s="205"/>
      <c r="L26" s="205"/>
      <c r="M26" s="210">
        <v>10</v>
      </c>
      <c r="N26" s="210">
        <v>5</v>
      </c>
      <c r="O26" s="210">
        <v>115</v>
      </c>
      <c r="P26" s="210">
        <v>171</v>
      </c>
      <c r="Q26" s="206">
        <v>4969</v>
      </c>
      <c r="R26" s="198">
        <v>50</v>
      </c>
      <c r="S26" s="195">
        <v>840</v>
      </c>
      <c r="T26" s="207">
        <v>403</v>
      </c>
      <c r="U26" s="195"/>
      <c r="V26" s="198"/>
      <c r="W26" s="199"/>
    </row>
    <row r="27" spans="2:23" x14ac:dyDescent="0.2">
      <c r="B27" s="200" t="s">
        <v>129</v>
      </c>
      <c r="C27" s="201" t="s">
        <v>130</v>
      </c>
      <c r="D27" s="202"/>
      <c r="E27" s="203"/>
      <c r="F27" s="204">
        <v>6</v>
      </c>
      <c r="G27" s="204"/>
      <c r="H27" s="204"/>
      <c r="I27" s="205"/>
      <c r="J27" s="205"/>
      <c r="K27" s="205"/>
      <c r="L27" s="205">
        <v>3185</v>
      </c>
      <c r="M27" s="210"/>
      <c r="N27" s="210">
        <v>60</v>
      </c>
      <c r="O27" s="210">
        <v>530</v>
      </c>
      <c r="P27" s="210">
        <v>149</v>
      </c>
      <c r="Q27" s="206">
        <v>134</v>
      </c>
      <c r="R27" s="198">
        <v>113</v>
      </c>
      <c r="S27" s="195">
        <v>25</v>
      </c>
      <c r="T27" s="207"/>
      <c r="U27" s="195"/>
      <c r="V27" s="198"/>
      <c r="W27" s="199"/>
    </row>
    <row r="28" spans="2:23" x14ac:dyDescent="0.2">
      <c r="B28" s="200" t="s">
        <v>131</v>
      </c>
      <c r="C28" s="201" t="s">
        <v>132</v>
      </c>
      <c r="D28" s="202"/>
      <c r="E28" s="203">
        <v>800</v>
      </c>
      <c r="F28" s="204"/>
      <c r="G28" s="204"/>
      <c r="H28" s="205">
        <v>1500</v>
      </c>
      <c r="I28" s="205">
        <v>2900</v>
      </c>
      <c r="J28" s="205">
        <v>1200</v>
      </c>
      <c r="K28" s="205">
        <v>2400</v>
      </c>
      <c r="L28" s="205">
        <v>4840</v>
      </c>
      <c r="M28" s="206">
        <v>6705</v>
      </c>
      <c r="N28" s="206">
        <v>2800</v>
      </c>
      <c r="O28" s="206">
        <v>2300</v>
      </c>
      <c r="P28" s="206">
        <v>1560</v>
      </c>
      <c r="Q28" s="206">
        <v>1196</v>
      </c>
      <c r="R28" s="198">
        <v>80</v>
      </c>
      <c r="S28" s="195"/>
      <c r="T28" s="207">
        <v>624</v>
      </c>
      <c r="U28" s="195">
        <v>210</v>
      </c>
      <c r="V28" s="198">
        <v>600</v>
      </c>
      <c r="W28" s="199">
        <v>913</v>
      </c>
    </row>
    <row r="29" spans="2:23" x14ac:dyDescent="0.2">
      <c r="B29" s="200" t="s">
        <v>133</v>
      </c>
      <c r="C29" s="201" t="s">
        <v>134</v>
      </c>
      <c r="D29" s="202">
        <v>10</v>
      </c>
      <c r="E29" s="203">
        <v>7</v>
      </c>
      <c r="F29" s="204"/>
      <c r="G29" s="204"/>
      <c r="H29" s="204"/>
      <c r="I29" s="205"/>
      <c r="J29" s="205"/>
      <c r="K29" s="205"/>
      <c r="L29" s="205"/>
      <c r="M29" s="210"/>
      <c r="N29" s="210"/>
      <c r="O29" s="210"/>
      <c r="P29" s="210"/>
      <c r="Q29" s="206"/>
      <c r="R29" s="198"/>
      <c r="S29" s="198"/>
      <c r="T29" s="211"/>
      <c r="U29" s="198"/>
      <c r="V29" s="198"/>
      <c r="W29" s="199"/>
    </row>
    <row r="30" spans="2:23" x14ac:dyDescent="0.2">
      <c r="B30" s="200" t="s">
        <v>135</v>
      </c>
      <c r="C30" s="201" t="s">
        <v>136</v>
      </c>
      <c r="D30" s="208">
        <v>1001</v>
      </c>
      <c r="E30" s="203">
        <v>459</v>
      </c>
      <c r="F30" s="204">
        <v>972</v>
      </c>
      <c r="G30" s="205">
        <v>2148</v>
      </c>
      <c r="H30" s="205">
        <v>1520</v>
      </c>
      <c r="I30" s="205">
        <v>270</v>
      </c>
      <c r="J30" s="205">
        <v>901</v>
      </c>
      <c r="K30" s="205">
        <v>1184</v>
      </c>
      <c r="L30" s="205">
        <v>485</v>
      </c>
      <c r="M30" s="210">
        <v>440</v>
      </c>
      <c r="N30" s="210">
        <v>180</v>
      </c>
      <c r="O30" s="210">
        <v>390</v>
      </c>
      <c r="P30" s="210">
        <v>323</v>
      </c>
      <c r="Q30" s="206"/>
      <c r="R30" s="198"/>
      <c r="S30" s="198"/>
      <c r="T30" s="211"/>
      <c r="U30" s="198"/>
      <c r="V30" s="198"/>
      <c r="W30" s="199"/>
    </row>
    <row r="31" spans="2:23" x14ac:dyDescent="0.2">
      <c r="B31" s="200" t="s">
        <v>137</v>
      </c>
      <c r="C31" s="201" t="s">
        <v>138</v>
      </c>
      <c r="D31" s="202">
        <v>225</v>
      </c>
      <c r="E31" s="203">
        <v>809</v>
      </c>
      <c r="F31" s="204">
        <v>875</v>
      </c>
      <c r="G31" s="204">
        <v>705</v>
      </c>
      <c r="H31" s="204">
        <v>475</v>
      </c>
      <c r="I31" s="205">
        <v>410</v>
      </c>
      <c r="J31" s="205">
        <v>372</v>
      </c>
      <c r="K31" s="205">
        <v>170</v>
      </c>
      <c r="L31" s="205">
        <v>95</v>
      </c>
      <c r="M31" s="210">
        <v>150</v>
      </c>
      <c r="N31" s="210">
        <v>300</v>
      </c>
      <c r="O31" s="210">
        <v>265</v>
      </c>
      <c r="P31" s="210">
        <v>420</v>
      </c>
      <c r="Q31" s="206">
        <v>250</v>
      </c>
      <c r="R31" s="198"/>
      <c r="S31" s="198"/>
      <c r="T31" s="211"/>
      <c r="U31" s="198"/>
      <c r="V31" s="198"/>
      <c r="W31" s="199"/>
    </row>
    <row r="32" spans="2:23" x14ac:dyDescent="0.2">
      <c r="B32" s="200" t="s">
        <v>139</v>
      </c>
      <c r="C32" s="201" t="s">
        <v>140</v>
      </c>
      <c r="D32" s="202">
        <v>92</v>
      </c>
      <c r="E32" s="203">
        <v>55</v>
      </c>
      <c r="F32" s="204"/>
      <c r="G32" s="204"/>
      <c r="H32" s="204"/>
      <c r="I32" s="205"/>
      <c r="J32" s="205"/>
      <c r="K32" s="205"/>
      <c r="L32" s="205"/>
      <c r="M32" s="210"/>
      <c r="N32" s="210"/>
      <c r="O32" s="210"/>
      <c r="P32" s="210"/>
      <c r="Q32" s="206"/>
      <c r="R32" s="198"/>
      <c r="S32" s="198"/>
      <c r="T32" s="211"/>
      <c r="U32" s="198"/>
      <c r="V32" s="198"/>
      <c r="W32" s="199"/>
    </row>
    <row r="33" spans="2:23" x14ac:dyDescent="0.2">
      <c r="B33" s="200" t="s">
        <v>141</v>
      </c>
      <c r="C33" s="201" t="s">
        <v>142</v>
      </c>
      <c r="D33" s="208">
        <v>6000</v>
      </c>
      <c r="E33" s="203"/>
      <c r="F33" s="204"/>
      <c r="G33" s="204"/>
      <c r="H33" s="204"/>
      <c r="I33" s="205"/>
      <c r="J33" s="205"/>
      <c r="K33" s="205"/>
      <c r="L33" s="205"/>
      <c r="M33" s="210"/>
      <c r="N33" s="210"/>
      <c r="O33" s="210"/>
      <c r="P33" s="210"/>
      <c r="Q33" s="206">
        <v>3360</v>
      </c>
      <c r="R33" s="198"/>
      <c r="S33" s="198"/>
      <c r="T33" s="211"/>
      <c r="U33" s="198"/>
      <c r="V33" s="198"/>
      <c r="W33" s="199"/>
    </row>
    <row r="34" spans="2:23" x14ac:dyDescent="0.2">
      <c r="B34" s="200" t="s">
        <v>143</v>
      </c>
      <c r="C34" s="201" t="s">
        <v>144</v>
      </c>
      <c r="D34" s="202"/>
      <c r="E34" s="203"/>
      <c r="F34" s="204">
        <v>23</v>
      </c>
      <c r="G34" s="204"/>
      <c r="H34" s="204"/>
      <c r="I34" s="205"/>
      <c r="J34" s="205"/>
      <c r="K34" s="205"/>
      <c r="L34" s="205"/>
      <c r="M34" s="210"/>
      <c r="N34" s="210"/>
      <c r="O34" s="210"/>
      <c r="P34" s="210"/>
      <c r="Q34" s="206"/>
      <c r="R34" s="198"/>
      <c r="S34" s="198"/>
      <c r="T34" s="211"/>
      <c r="U34" s="198"/>
      <c r="V34" s="198"/>
      <c r="W34" s="199"/>
    </row>
    <row r="35" spans="2:23" x14ac:dyDescent="0.2">
      <c r="B35" s="200" t="s">
        <v>145</v>
      </c>
      <c r="C35" s="201" t="s">
        <v>146</v>
      </c>
      <c r="D35" s="208">
        <v>1400</v>
      </c>
      <c r="E35" s="203">
        <v>750</v>
      </c>
      <c r="F35" s="204">
        <v>800</v>
      </c>
      <c r="G35" s="204"/>
      <c r="H35" s="205">
        <v>1500</v>
      </c>
      <c r="I35" s="205">
        <v>1300</v>
      </c>
      <c r="J35" s="205">
        <v>1500</v>
      </c>
      <c r="K35" s="205">
        <v>1000</v>
      </c>
      <c r="L35" s="205">
        <v>3786</v>
      </c>
      <c r="M35" s="206">
        <v>4405</v>
      </c>
      <c r="N35" s="206">
        <v>2300</v>
      </c>
      <c r="O35" s="206">
        <v>2300</v>
      </c>
      <c r="P35" s="206">
        <v>1825</v>
      </c>
      <c r="Q35" s="206">
        <v>1150</v>
      </c>
      <c r="R35" s="198"/>
      <c r="S35" s="198"/>
      <c r="T35" s="211">
        <v>336</v>
      </c>
      <c r="U35" s="198">
        <v>920</v>
      </c>
      <c r="V35" s="198">
        <v>1896</v>
      </c>
      <c r="W35" s="199">
        <v>3115</v>
      </c>
    </row>
    <row r="36" spans="2:23" x14ac:dyDescent="0.2">
      <c r="B36" s="200" t="s">
        <v>147</v>
      </c>
      <c r="C36" s="201" t="s">
        <v>148</v>
      </c>
      <c r="D36" s="208">
        <v>3400</v>
      </c>
      <c r="E36" s="209">
        <v>1800</v>
      </c>
      <c r="F36" s="205">
        <v>1500</v>
      </c>
      <c r="G36" s="204">
        <v>1200</v>
      </c>
      <c r="H36" s="204"/>
      <c r="I36" s="205">
        <v>2500</v>
      </c>
      <c r="J36" s="205">
        <v>2600</v>
      </c>
      <c r="K36" s="205">
        <v>4000</v>
      </c>
      <c r="L36" s="205">
        <v>5120</v>
      </c>
      <c r="M36" s="206">
        <v>4984</v>
      </c>
      <c r="N36" s="206">
        <v>2400</v>
      </c>
      <c r="O36" s="206"/>
      <c r="P36" s="206">
        <v>2735</v>
      </c>
      <c r="Q36" s="206">
        <v>920</v>
      </c>
      <c r="R36" s="198">
        <v>450</v>
      </c>
      <c r="S36" s="198"/>
      <c r="T36" s="211"/>
      <c r="U36" s="198">
        <v>60</v>
      </c>
      <c r="V36" s="198">
        <v>90</v>
      </c>
      <c r="W36" s="199">
        <v>138</v>
      </c>
    </row>
    <row r="37" spans="2:23" x14ac:dyDescent="0.2">
      <c r="B37" s="200" t="s">
        <v>149</v>
      </c>
      <c r="C37" s="201" t="s">
        <v>150</v>
      </c>
      <c r="D37" s="208">
        <v>1000</v>
      </c>
      <c r="E37" s="209">
        <v>7800</v>
      </c>
      <c r="F37" s="204"/>
      <c r="G37" s="204"/>
      <c r="H37" s="204"/>
      <c r="I37" s="205"/>
      <c r="J37" s="205"/>
      <c r="K37" s="205">
        <v>300</v>
      </c>
      <c r="L37" s="205">
        <v>850</v>
      </c>
      <c r="M37" s="206">
        <v>1664</v>
      </c>
      <c r="N37" s="206">
        <v>1125</v>
      </c>
      <c r="O37" s="206">
        <v>2296</v>
      </c>
      <c r="P37" s="206">
        <v>1830</v>
      </c>
      <c r="Q37" s="206">
        <v>4200</v>
      </c>
      <c r="R37" s="198">
        <v>2990</v>
      </c>
      <c r="S37" s="198">
        <v>24000</v>
      </c>
      <c r="T37" s="211">
        <v>3500</v>
      </c>
      <c r="U37" s="198">
        <v>12000</v>
      </c>
      <c r="V37" s="198">
        <v>7775</v>
      </c>
      <c r="W37" s="199">
        <v>5472</v>
      </c>
    </row>
    <row r="38" spans="2:23" x14ac:dyDescent="0.2">
      <c r="B38" s="200" t="s">
        <v>151</v>
      </c>
      <c r="C38" s="201" t="s">
        <v>152</v>
      </c>
      <c r="D38" s="202"/>
      <c r="E38" s="203"/>
      <c r="F38" s="204">
        <v>10</v>
      </c>
      <c r="G38" s="204"/>
      <c r="H38" s="204"/>
      <c r="I38" s="205"/>
      <c r="J38" s="205"/>
      <c r="K38" s="205"/>
      <c r="L38" s="205"/>
      <c r="M38" s="210"/>
      <c r="N38" s="210"/>
      <c r="O38" s="210">
        <v>672</v>
      </c>
      <c r="P38" s="210">
        <v>382</v>
      </c>
      <c r="Q38" s="206">
        <v>471</v>
      </c>
      <c r="R38" s="198"/>
      <c r="S38" s="198"/>
      <c r="T38" s="211">
        <v>40</v>
      </c>
      <c r="U38" s="198"/>
      <c r="V38" s="198"/>
      <c r="W38" s="199"/>
    </row>
    <row r="39" spans="2:23" ht="15" customHeight="1" x14ac:dyDescent="0.2">
      <c r="B39" s="200" t="s">
        <v>153</v>
      </c>
      <c r="C39" s="201" t="s">
        <v>154</v>
      </c>
      <c r="D39" s="208">
        <v>15332</v>
      </c>
      <c r="E39" s="209">
        <v>1523</v>
      </c>
      <c r="F39" s="205">
        <v>1523</v>
      </c>
      <c r="G39" s="204">
        <v>963</v>
      </c>
      <c r="H39" s="204">
        <v>993</v>
      </c>
      <c r="I39" s="205">
        <v>1000</v>
      </c>
      <c r="J39" s="205">
        <v>1278</v>
      </c>
      <c r="K39" s="205">
        <v>977</v>
      </c>
      <c r="L39" s="205">
        <v>850</v>
      </c>
      <c r="M39" s="210">
        <v>775</v>
      </c>
      <c r="N39" s="206">
        <v>11070</v>
      </c>
      <c r="O39" s="206">
        <v>3490</v>
      </c>
      <c r="P39" s="206">
        <v>3420</v>
      </c>
      <c r="Q39" s="206">
        <v>1550</v>
      </c>
      <c r="R39" s="198">
        <v>2110</v>
      </c>
      <c r="S39" s="198">
        <v>1895</v>
      </c>
      <c r="T39" s="211">
        <v>1980</v>
      </c>
      <c r="U39" s="198">
        <v>1120</v>
      </c>
      <c r="V39" s="198">
        <v>11092</v>
      </c>
      <c r="W39" s="199">
        <v>2280</v>
      </c>
    </row>
    <row r="40" spans="2:23" x14ac:dyDescent="0.2">
      <c r="B40" s="200" t="s">
        <v>155</v>
      </c>
      <c r="C40" s="201" t="s">
        <v>156</v>
      </c>
      <c r="D40" s="208">
        <v>192000</v>
      </c>
      <c r="E40" s="209">
        <v>113900</v>
      </c>
      <c r="F40" s="205">
        <v>94500</v>
      </c>
      <c r="G40" s="205">
        <v>158600</v>
      </c>
      <c r="H40" s="205">
        <v>57000</v>
      </c>
      <c r="I40" s="205">
        <v>42000</v>
      </c>
      <c r="J40" s="205">
        <v>16300</v>
      </c>
      <c r="K40" s="205">
        <v>22000</v>
      </c>
      <c r="L40" s="205">
        <v>38760</v>
      </c>
      <c r="M40" s="206">
        <v>30450</v>
      </c>
      <c r="N40" s="206">
        <v>45000</v>
      </c>
      <c r="O40" s="206">
        <v>41070</v>
      </c>
      <c r="P40" s="206">
        <v>100060</v>
      </c>
      <c r="Q40" s="206">
        <v>78572</v>
      </c>
      <c r="R40" s="198">
        <v>54540</v>
      </c>
      <c r="S40" s="198">
        <v>57600</v>
      </c>
      <c r="T40" s="211">
        <v>36058</v>
      </c>
      <c r="U40" s="198">
        <v>41202</v>
      </c>
      <c r="V40" s="198">
        <v>28430</v>
      </c>
      <c r="W40" s="199">
        <v>31320</v>
      </c>
    </row>
    <row r="41" spans="2:23" x14ac:dyDescent="0.2">
      <c r="B41" s="200" t="s">
        <v>157</v>
      </c>
      <c r="C41" s="201" t="s">
        <v>158</v>
      </c>
      <c r="D41" s="202"/>
      <c r="E41" s="203"/>
      <c r="F41" s="205">
        <v>1100</v>
      </c>
      <c r="G41" s="205">
        <v>3450</v>
      </c>
      <c r="H41" s="205">
        <v>5000</v>
      </c>
      <c r="I41" s="205">
        <v>2300</v>
      </c>
      <c r="J41" s="205">
        <v>1200</v>
      </c>
      <c r="K41" s="205">
        <v>200</v>
      </c>
      <c r="L41" s="205"/>
      <c r="M41" s="206">
        <v>1890</v>
      </c>
      <c r="N41" s="206">
        <v>440</v>
      </c>
      <c r="O41" s="206">
        <v>210</v>
      </c>
      <c r="P41" s="206">
        <v>30</v>
      </c>
      <c r="Q41" s="206">
        <v>1890</v>
      </c>
      <c r="R41" s="198"/>
      <c r="S41" s="198"/>
      <c r="T41" s="211"/>
      <c r="U41" s="198">
        <v>3060</v>
      </c>
      <c r="V41" s="198"/>
      <c r="W41" s="199"/>
    </row>
    <row r="42" spans="2:23" x14ac:dyDescent="0.2">
      <c r="B42" s="200" t="s">
        <v>159</v>
      </c>
      <c r="C42" s="201" t="s">
        <v>160</v>
      </c>
      <c r="D42" s="208">
        <v>7758</v>
      </c>
      <c r="E42" s="209">
        <v>5300</v>
      </c>
      <c r="F42" s="205">
        <v>3000</v>
      </c>
      <c r="G42" s="205">
        <v>6200</v>
      </c>
      <c r="H42" s="205">
        <v>1300</v>
      </c>
      <c r="I42" s="205">
        <v>8200</v>
      </c>
      <c r="J42" s="205">
        <v>7500</v>
      </c>
      <c r="K42" s="205">
        <v>4800</v>
      </c>
      <c r="L42" s="205">
        <v>5880</v>
      </c>
      <c r="M42" s="206">
        <v>3150</v>
      </c>
      <c r="N42" s="206">
        <v>4400</v>
      </c>
      <c r="O42" s="206">
        <v>2300</v>
      </c>
      <c r="P42" s="206">
        <v>870</v>
      </c>
      <c r="Q42" s="206">
        <v>436</v>
      </c>
      <c r="R42" s="198">
        <v>560</v>
      </c>
      <c r="S42" s="198">
        <v>1380</v>
      </c>
      <c r="T42" s="211">
        <v>1250</v>
      </c>
      <c r="U42" s="198"/>
      <c r="V42" s="198">
        <v>330</v>
      </c>
      <c r="W42" s="199">
        <v>1686</v>
      </c>
    </row>
    <row r="43" spans="2:23" x14ac:dyDescent="0.2">
      <c r="B43" s="200" t="s">
        <v>161</v>
      </c>
      <c r="C43" s="212" t="s">
        <v>162</v>
      </c>
      <c r="D43" s="208"/>
      <c r="E43" s="209"/>
      <c r="F43" s="205"/>
      <c r="G43" s="205"/>
      <c r="H43" s="205"/>
      <c r="I43" s="205"/>
      <c r="J43" s="205"/>
      <c r="K43" s="205"/>
      <c r="L43" s="205"/>
      <c r="M43" s="206"/>
      <c r="N43" s="206"/>
      <c r="O43" s="206"/>
      <c r="P43" s="206"/>
      <c r="Q43" s="206"/>
      <c r="R43" s="198"/>
      <c r="S43" s="198">
        <v>810</v>
      </c>
      <c r="T43" s="211">
        <v>600</v>
      </c>
      <c r="U43" s="198"/>
      <c r="V43" s="198"/>
      <c r="W43" s="199"/>
    </row>
    <row r="44" spans="2:23" x14ac:dyDescent="0.2">
      <c r="B44" s="200" t="s">
        <v>163</v>
      </c>
      <c r="C44" s="201" t="s">
        <v>164</v>
      </c>
      <c r="D44" s="208"/>
      <c r="E44" s="209"/>
      <c r="F44" s="205"/>
      <c r="G44" s="205"/>
      <c r="H44" s="205"/>
      <c r="I44" s="205">
        <v>300</v>
      </c>
      <c r="J44" s="205"/>
      <c r="K44" s="205"/>
      <c r="L44" s="205"/>
      <c r="M44" s="210">
        <v>10</v>
      </c>
      <c r="N44" s="210"/>
      <c r="O44" s="210"/>
      <c r="P44" s="210"/>
      <c r="Q44" s="206"/>
      <c r="R44" s="198"/>
      <c r="S44" s="198"/>
      <c r="T44" s="211"/>
      <c r="U44" s="198"/>
      <c r="V44" s="198"/>
      <c r="W44" s="199"/>
    </row>
    <row r="45" spans="2:23" x14ac:dyDescent="0.2">
      <c r="B45" s="200" t="s">
        <v>165</v>
      </c>
      <c r="C45" s="201" t="s">
        <v>166</v>
      </c>
      <c r="D45" s="202">
        <v>630</v>
      </c>
      <c r="E45" s="203">
        <v>160</v>
      </c>
      <c r="F45" s="204"/>
      <c r="G45" s="204"/>
      <c r="H45" s="204"/>
      <c r="I45" s="205"/>
      <c r="J45" s="205"/>
      <c r="K45" s="205"/>
      <c r="L45" s="205"/>
      <c r="M45" s="210"/>
      <c r="N45" s="210"/>
      <c r="O45" s="210"/>
      <c r="P45" s="210"/>
      <c r="Q45" s="206"/>
      <c r="R45" s="198"/>
      <c r="S45" s="198"/>
      <c r="T45" s="211"/>
      <c r="U45" s="198"/>
      <c r="V45" s="198"/>
      <c r="W45" s="199"/>
    </row>
    <row r="46" spans="2:23" x14ac:dyDescent="0.2">
      <c r="B46" s="200" t="s">
        <v>167</v>
      </c>
      <c r="C46" s="201" t="s">
        <v>168</v>
      </c>
      <c r="D46" s="202">
        <v>285</v>
      </c>
      <c r="E46" s="203">
        <v>249</v>
      </c>
      <c r="F46" s="204">
        <v>303</v>
      </c>
      <c r="G46" s="204">
        <v>312</v>
      </c>
      <c r="H46" s="204">
        <v>290</v>
      </c>
      <c r="I46" s="205">
        <v>220</v>
      </c>
      <c r="J46" s="205">
        <v>270</v>
      </c>
      <c r="K46" s="205">
        <v>342</v>
      </c>
      <c r="L46" s="205">
        <v>350</v>
      </c>
      <c r="M46" s="210">
        <v>330</v>
      </c>
      <c r="N46" s="210">
        <v>350</v>
      </c>
      <c r="O46" s="210">
        <v>160</v>
      </c>
      <c r="P46" s="210">
        <v>180</v>
      </c>
      <c r="Q46" s="206">
        <v>130</v>
      </c>
      <c r="R46" s="198">
        <v>115</v>
      </c>
      <c r="S46" s="198"/>
      <c r="T46" s="211"/>
      <c r="U46" s="198"/>
      <c r="V46" s="198"/>
      <c r="W46" s="199"/>
    </row>
    <row r="47" spans="2:23" x14ac:dyDescent="0.2">
      <c r="B47" s="200" t="s">
        <v>169</v>
      </c>
      <c r="C47" s="201" t="s">
        <v>170</v>
      </c>
      <c r="D47" s="202">
        <v>65</v>
      </c>
      <c r="E47" s="203">
        <v>44</v>
      </c>
      <c r="F47" s="204">
        <v>130</v>
      </c>
      <c r="G47" s="204"/>
      <c r="H47" s="204">
        <v>100</v>
      </c>
      <c r="I47" s="205">
        <v>65</v>
      </c>
      <c r="J47" s="205">
        <v>35</v>
      </c>
      <c r="K47" s="205">
        <v>50</v>
      </c>
      <c r="L47" s="205">
        <v>50</v>
      </c>
      <c r="M47" s="210">
        <v>760</v>
      </c>
      <c r="N47" s="210">
        <v>55</v>
      </c>
      <c r="O47" s="210">
        <v>80</v>
      </c>
      <c r="P47" s="210">
        <v>40</v>
      </c>
      <c r="Q47" s="206"/>
      <c r="R47" s="198"/>
      <c r="S47" s="198"/>
      <c r="T47" s="211"/>
      <c r="U47" s="198"/>
      <c r="V47" s="198">
        <v>350</v>
      </c>
      <c r="W47" s="199">
        <v>246</v>
      </c>
    </row>
    <row r="48" spans="2:23" x14ac:dyDescent="0.2">
      <c r="B48" s="200" t="s">
        <v>171</v>
      </c>
      <c r="C48" s="201" t="s">
        <v>172</v>
      </c>
      <c r="D48" s="202">
        <v>4</v>
      </c>
      <c r="E48" s="203"/>
      <c r="F48" s="204"/>
      <c r="G48" s="204"/>
      <c r="H48" s="204"/>
      <c r="I48" s="205"/>
      <c r="J48" s="205"/>
      <c r="K48" s="205"/>
      <c r="L48" s="205"/>
      <c r="M48" s="210"/>
      <c r="N48" s="210"/>
      <c r="O48" s="210"/>
      <c r="P48" s="210"/>
      <c r="Q48" s="206">
        <v>30</v>
      </c>
      <c r="R48" s="198">
        <v>262</v>
      </c>
      <c r="S48" s="198"/>
      <c r="T48" s="211"/>
      <c r="U48" s="198"/>
      <c r="V48" s="198"/>
      <c r="W48" s="199"/>
    </row>
    <row r="49" spans="2:23" x14ac:dyDescent="0.2">
      <c r="B49" s="200" t="s">
        <v>173</v>
      </c>
      <c r="C49" s="201" t="s">
        <v>174</v>
      </c>
      <c r="D49" s="202"/>
      <c r="E49" s="203">
        <v>4</v>
      </c>
      <c r="F49" s="204">
        <v>3</v>
      </c>
      <c r="G49" s="204"/>
      <c r="H49" s="204">
        <v>4</v>
      </c>
      <c r="I49" s="205"/>
      <c r="J49" s="205"/>
      <c r="K49" s="205"/>
      <c r="L49" s="205"/>
      <c r="M49" s="210">
        <v>136</v>
      </c>
      <c r="N49" s="210">
        <v>800</v>
      </c>
      <c r="O49" s="210">
        <v>760</v>
      </c>
      <c r="P49" s="210">
        <v>45</v>
      </c>
      <c r="Q49" s="206">
        <v>200</v>
      </c>
      <c r="R49" s="198"/>
      <c r="S49" s="198"/>
      <c r="T49" s="211"/>
      <c r="U49" s="198"/>
      <c r="V49" s="198">
        <v>6</v>
      </c>
      <c r="W49" s="199">
        <v>2</v>
      </c>
    </row>
    <row r="50" spans="2:23" x14ac:dyDescent="0.2">
      <c r="B50" s="200"/>
      <c r="C50" s="201" t="s">
        <v>158</v>
      </c>
      <c r="D50" s="202"/>
      <c r="E50" s="203"/>
      <c r="F50" s="204"/>
      <c r="G50" s="204"/>
      <c r="H50" s="204"/>
      <c r="I50" s="205"/>
      <c r="J50" s="205"/>
      <c r="K50" s="205"/>
      <c r="L50" s="205"/>
      <c r="M50" s="210"/>
      <c r="N50" s="210"/>
      <c r="O50" s="210"/>
      <c r="P50" s="210"/>
      <c r="Q50" s="206"/>
      <c r="R50" s="198"/>
      <c r="S50" s="198"/>
      <c r="T50" s="211">
        <v>3800</v>
      </c>
      <c r="U50" s="198"/>
      <c r="V50" s="198"/>
      <c r="W50" s="199"/>
    </row>
    <row r="51" spans="2:23" x14ac:dyDescent="0.2">
      <c r="B51" s="200" t="s">
        <v>175</v>
      </c>
      <c r="C51" s="201" t="s">
        <v>176</v>
      </c>
      <c r="D51" s="202"/>
      <c r="E51" s="203"/>
      <c r="F51" s="204"/>
      <c r="G51" s="204"/>
      <c r="H51" s="204"/>
      <c r="I51" s="205"/>
      <c r="J51" s="205"/>
      <c r="K51" s="205"/>
      <c r="L51" s="205"/>
      <c r="M51" s="210"/>
      <c r="N51" s="210"/>
      <c r="O51" s="210"/>
      <c r="P51" s="210"/>
      <c r="Q51" s="206"/>
      <c r="R51" s="198"/>
      <c r="S51" s="198"/>
      <c r="T51" s="211">
        <v>1800</v>
      </c>
      <c r="U51" s="198">
        <v>630</v>
      </c>
      <c r="V51" s="198">
        <v>80</v>
      </c>
      <c r="W51" s="199"/>
    </row>
    <row r="52" spans="2:23" x14ac:dyDescent="0.2">
      <c r="B52" s="200" t="s">
        <v>177</v>
      </c>
      <c r="C52" s="201" t="s">
        <v>178</v>
      </c>
      <c r="D52" s="208">
        <v>1084</v>
      </c>
      <c r="E52" s="209">
        <v>1300</v>
      </c>
      <c r="F52" s="205">
        <v>2600</v>
      </c>
      <c r="G52" s="205">
        <v>2970</v>
      </c>
      <c r="H52" s="205">
        <v>5200</v>
      </c>
      <c r="I52" s="205">
        <v>6500</v>
      </c>
      <c r="J52" s="205">
        <v>2250</v>
      </c>
      <c r="K52" s="205">
        <v>5500</v>
      </c>
      <c r="L52" s="205">
        <v>3800</v>
      </c>
      <c r="M52" s="206">
        <v>1700</v>
      </c>
      <c r="N52" s="206">
        <v>700</v>
      </c>
      <c r="O52" s="206">
        <v>450</v>
      </c>
      <c r="P52" s="206">
        <v>450</v>
      </c>
      <c r="Q52" s="206"/>
      <c r="R52" s="198"/>
      <c r="S52" s="198"/>
      <c r="T52" s="211"/>
      <c r="U52" s="198"/>
      <c r="V52" s="198">
        <v>532</v>
      </c>
      <c r="W52" s="199"/>
    </row>
    <row r="53" spans="2:23" x14ac:dyDescent="0.2">
      <c r="B53" s="200" t="s">
        <v>179</v>
      </c>
      <c r="C53" s="201" t="s">
        <v>180</v>
      </c>
      <c r="D53" s="202">
        <v>350</v>
      </c>
      <c r="E53" s="203"/>
      <c r="F53" s="204"/>
      <c r="G53" s="204">
        <v>20</v>
      </c>
      <c r="H53" s="204"/>
      <c r="I53" s="205"/>
      <c r="J53" s="205">
        <v>120</v>
      </c>
      <c r="K53" s="205"/>
      <c r="L53" s="205">
        <v>105</v>
      </c>
      <c r="M53" s="210"/>
      <c r="N53" s="210"/>
      <c r="O53" s="210">
        <v>95</v>
      </c>
      <c r="P53" s="210"/>
      <c r="Q53" s="206">
        <v>490</v>
      </c>
      <c r="R53" s="198"/>
      <c r="S53" s="198">
        <v>240</v>
      </c>
      <c r="T53" s="211"/>
      <c r="U53" s="198"/>
      <c r="V53" s="198"/>
      <c r="W53" s="199"/>
    </row>
    <row r="54" spans="2:23" x14ac:dyDescent="0.2">
      <c r="B54" s="200" t="s">
        <v>181</v>
      </c>
      <c r="C54" s="201" t="s">
        <v>182</v>
      </c>
      <c r="D54" s="208">
        <v>1725</v>
      </c>
      <c r="E54" s="203">
        <v>100</v>
      </c>
      <c r="F54" s="204"/>
      <c r="G54" s="204"/>
      <c r="H54" s="204"/>
      <c r="I54" s="205">
        <v>100</v>
      </c>
      <c r="J54" s="205">
        <v>90</v>
      </c>
      <c r="K54" s="205"/>
      <c r="L54" s="205"/>
      <c r="M54" s="210"/>
      <c r="N54" s="210"/>
      <c r="O54" s="210"/>
      <c r="P54" s="210">
        <v>103</v>
      </c>
      <c r="Q54" s="206"/>
      <c r="R54" s="198"/>
      <c r="S54" s="198"/>
      <c r="T54" s="211"/>
      <c r="U54" s="198"/>
      <c r="V54" s="198"/>
      <c r="W54" s="199"/>
    </row>
    <row r="55" spans="2:23" x14ac:dyDescent="0.2">
      <c r="B55" s="200" t="s">
        <v>183</v>
      </c>
      <c r="C55" s="201" t="s">
        <v>184</v>
      </c>
      <c r="D55" s="202">
        <v>16</v>
      </c>
      <c r="E55" s="203"/>
      <c r="F55" s="204"/>
      <c r="G55" s="204"/>
      <c r="H55" s="204"/>
      <c r="I55" s="205"/>
      <c r="J55" s="205"/>
      <c r="K55" s="205"/>
      <c r="L55" s="205"/>
      <c r="M55" s="210"/>
      <c r="N55" s="210"/>
      <c r="O55" s="210"/>
      <c r="P55" s="210"/>
      <c r="Q55" s="206"/>
      <c r="R55" s="198"/>
      <c r="S55" s="198"/>
      <c r="T55" s="211"/>
      <c r="U55" s="198"/>
      <c r="V55" s="198"/>
      <c r="W55" s="199"/>
    </row>
    <row r="56" spans="2:23" x14ac:dyDescent="0.2">
      <c r="B56" s="200" t="s">
        <v>185</v>
      </c>
      <c r="C56" s="201" t="s">
        <v>186</v>
      </c>
      <c r="D56" s="208">
        <v>334300</v>
      </c>
      <c r="E56" s="209">
        <v>104000</v>
      </c>
      <c r="F56" s="205">
        <v>154000</v>
      </c>
      <c r="G56" s="205">
        <v>320000</v>
      </c>
      <c r="H56" s="205">
        <v>85000</v>
      </c>
      <c r="I56" s="205">
        <v>196800</v>
      </c>
      <c r="J56" s="205">
        <v>117200</v>
      </c>
      <c r="K56" s="205">
        <v>55000</v>
      </c>
      <c r="L56" s="205">
        <v>53802</v>
      </c>
      <c r="M56" s="206">
        <v>228542</v>
      </c>
      <c r="N56" s="206">
        <v>148000</v>
      </c>
      <c r="O56" s="206">
        <v>37996</v>
      </c>
      <c r="P56" s="206">
        <v>59865</v>
      </c>
      <c r="Q56" s="206">
        <v>148372</v>
      </c>
      <c r="R56" s="198">
        <v>179200</v>
      </c>
      <c r="S56" s="198">
        <v>71500</v>
      </c>
      <c r="T56" s="211">
        <v>70000</v>
      </c>
      <c r="U56" s="198">
        <v>34200</v>
      </c>
      <c r="V56" s="198">
        <v>2468</v>
      </c>
      <c r="W56" s="199">
        <v>41584</v>
      </c>
    </row>
    <row r="57" spans="2:23" x14ac:dyDescent="0.2">
      <c r="B57" s="200" t="s">
        <v>187</v>
      </c>
      <c r="C57" s="201" t="s">
        <v>188</v>
      </c>
      <c r="D57" s="208">
        <v>186600</v>
      </c>
      <c r="E57" s="209">
        <v>187950</v>
      </c>
      <c r="F57" s="205">
        <v>241000</v>
      </c>
      <c r="G57" s="205">
        <v>47000</v>
      </c>
      <c r="H57" s="205">
        <v>15000</v>
      </c>
      <c r="I57" s="205">
        <v>25800</v>
      </c>
      <c r="J57" s="205">
        <v>24500</v>
      </c>
      <c r="K57" s="205">
        <v>18300</v>
      </c>
      <c r="L57" s="205">
        <v>7360</v>
      </c>
      <c r="M57" s="206">
        <v>6600</v>
      </c>
      <c r="N57" s="206">
        <v>14800</v>
      </c>
      <c r="O57" s="206">
        <v>5530</v>
      </c>
      <c r="P57" s="206">
        <v>88478</v>
      </c>
      <c r="Q57" s="206">
        <v>4962</v>
      </c>
      <c r="R57" s="198">
        <v>18900</v>
      </c>
      <c r="S57" s="198">
        <v>11408</v>
      </c>
      <c r="T57" s="211">
        <v>25500</v>
      </c>
      <c r="U57" s="198">
        <v>33000</v>
      </c>
      <c r="V57" s="198">
        <v>20280</v>
      </c>
      <c r="W57" s="199">
        <v>4302</v>
      </c>
    </row>
    <row r="58" spans="2:23" x14ac:dyDescent="0.2">
      <c r="B58" s="200" t="s">
        <v>189</v>
      </c>
      <c r="C58" s="201" t="s">
        <v>190</v>
      </c>
      <c r="D58" s="208">
        <v>288000</v>
      </c>
      <c r="E58" s="209">
        <v>50000</v>
      </c>
      <c r="F58" s="205">
        <v>92000</v>
      </c>
      <c r="G58" s="205">
        <v>44600</v>
      </c>
      <c r="H58" s="205">
        <v>68000</v>
      </c>
      <c r="I58" s="205">
        <v>45000</v>
      </c>
      <c r="J58" s="205">
        <v>36500</v>
      </c>
      <c r="K58" s="205">
        <v>36500</v>
      </c>
      <c r="L58" s="205">
        <v>41160</v>
      </c>
      <c r="M58" s="206">
        <v>53200</v>
      </c>
      <c r="N58" s="206">
        <v>36000</v>
      </c>
      <c r="O58" s="206">
        <v>15046</v>
      </c>
      <c r="P58" s="206">
        <v>13542</v>
      </c>
      <c r="Q58" s="206">
        <v>18144</v>
      </c>
      <c r="R58" s="198">
        <v>36900</v>
      </c>
      <c r="S58" s="198">
        <v>19360</v>
      </c>
      <c r="T58" s="211">
        <v>75125</v>
      </c>
      <c r="U58" s="198">
        <v>19580</v>
      </c>
      <c r="V58" s="198">
        <v>19554</v>
      </c>
      <c r="W58" s="199">
        <v>31785</v>
      </c>
    </row>
    <row r="59" spans="2:23" x14ac:dyDescent="0.2">
      <c r="B59" s="200" t="s">
        <v>191</v>
      </c>
      <c r="C59" s="201" t="s">
        <v>192</v>
      </c>
      <c r="D59" s="202"/>
      <c r="E59" s="209">
        <v>26600</v>
      </c>
      <c r="F59" s="205">
        <v>36200</v>
      </c>
      <c r="G59" s="205">
        <v>53200</v>
      </c>
      <c r="H59" s="205">
        <v>14000</v>
      </c>
      <c r="I59" s="205">
        <v>34000</v>
      </c>
      <c r="J59" s="205">
        <v>27700</v>
      </c>
      <c r="K59" s="205">
        <v>23600</v>
      </c>
      <c r="L59" s="205">
        <v>7912</v>
      </c>
      <c r="M59" s="206">
        <v>124506</v>
      </c>
      <c r="N59" s="206">
        <v>7200</v>
      </c>
      <c r="O59" s="206">
        <v>14000</v>
      </c>
      <c r="P59" s="206">
        <v>173348</v>
      </c>
      <c r="Q59" s="206">
        <v>17730</v>
      </c>
      <c r="R59" s="198">
        <v>43650</v>
      </c>
      <c r="S59" s="198">
        <v>31924</v>
      </c>
      <c r="T59" s="211">
        <v>28000</v>
      </c>
      <c r="U59" s="198">
        <v>20400</v>
      </c>
      <c r="V59" s="198">
        <v>15680</v>
      </c>
      <c r="W59" s="199">
        <v>2240</v>
      </c>
    </row>
    <row r="60" spans="2:23" x14ac:dyDescent="0.2">
      <c r="B60" s="200" t="s">
        <v>193</v>
      </c>
      <c r="C60" s="201" t="s">
        <v>194</v>
      </c>
      <c r="D60" s="208">
        <v>1050</v>
      </c>
      <c r="E60" s="203"/>
      <c r="F60" s="204"/>
      <c r="G60" s="204"/>
      <c r="H60" s="204"/>
      <c r="I60" s="205"/>
      <c r="J60" s="205"/>
      <c r="K60" s="205"/>
      <c r="L60" s="205"/>
      <c r="M60" s="210"/>
      <c r="N60" s="210"/>
      <c r="O60" s="210">
        <v>200</v>
      </c>
      <c r="P60" s="210"/>
      <c r="Q60" s="206"/>
      <c r="R60" s="198"/>
      <c r="S60" s="198"/>
      <c r="T60" s="211"/>
      <c r="U60" s="198"/>
      <c r="V60" s="198"/>
      <c r="W60" s="199"/>
    </row>
    <row r="61" spans="2:23" x14ac:dyDescent="0.2">
      <c r="B61" s="200" t="s">
        <v>195</v>
      </c>
      <c r="C61" s="201" t="s">
        <v>196</v>
      </c>
      <c r="D61" s="202">
        <v>21</v>
      </c>
      <c r="E61" s="203"/>
      <c r="F61" s="204"/>
      <c r="G61" s="204"/>
      <c r="H61" s="204"/>
      <c r="I61" s="205"/>
      <c r="J61" s="205"/>
      <c r="K61" s="205"/>
      <c r="L61" s="205"/>
      <c r="M61" s="210"/>
      <c r="N61" s="210"/>
      <c r="O61" s="210"/>
      <c r="P61" s="210"/>
      <c r="Q61" s="206"/>
      <c r="R61" s="198"/>
      <c r="S61" s="198"/>
      <c r="T61" s="211"/>
      <c r="U61" s="198"/>
      <c r="V61" s="198"/>
      <c r="W61" s="199"/>
    </row>
    <row r="62" spans="2:23" x14ac:dyDescent="0.2">
      <c r="B62" s="200" t="s">
        <v>197</v>
      </c>
      <c r="C62" s="201" t="s">
        <v>198</v>
      </c>
      <c r="D62" s="208">
        <v>3745</v>
      </c>
      <c r="E62" s="209">
        <v>4138</v>
      </c>
      <c r="F62" s="205">
        <v>3118</v>
      </c>
      <c r="G62" s="205">
        <v>2398</v>
      </c>
      <c r="H62" s="205">
        <v>1540</v>
      </c>
      <c r="I62" s="205">
        <v>2520</v>
      </c>
      <c r="J62" s="205">
        <v>2872</v>
      </c>
      <c r="K62" s="205">
        <v>2170</v>
      </c>
      <c r="L62" s="205">
        <v>1775</v>
      </c>
      <c r="M62" s="206">
        <v>1270</v>
      </c>
      <c r="N62" s="206">
        <v>1100</v>
      </c>
      <c r="O62" s="206">
        <v>2700</v>
      </c>
      <c r="P62" s="206">
        <v>508</v>
      </c>
      <c r="Q62" s="206">
        <v>2700</v>
      </c>
      <c r="R62" s="198">
        <v>2600</v>
      </c>
      <c r="S62" s="198"/>
      <c r="T62" s="211"/>
      <c r="U62" s="198"/>
      <c r="V62" s="198"/>
      <c r="W62" s="199"/>
    </row>
    <row r="63" spans="2:23" x14ac:dyDescent="0.2">
      <c r="B63" s="200" t="s">
        <v>199</v>
      </c>
      <c r="C63" s="201" t="s">
        <v>200</v>
      </c>
      <c r="D63" s="202"/>
      <c r="E63" s="203"/>
      <c r="F63" s="204"/>
      <c r="G63" s="204"/>
      <c r="H63" s="204">
        <v>102</v>
      </c>
      <c r="I63" s="205">
        <v>180</v>
      </c>
      <c r="J63" s="205"/>
      <c r="K63" s="205"/>
      <c r="L63" s="205"/>
      <c r="M63" s="210"/>
      <c r="N63" s="210"/>
      <c r="O63" s="210"/>
      <c r="P63" s="210"/>
      <c r="Q63" s="206">
        <v>533</v>
      </c>
      <c r="R63" s="198"/>
      <c r="S63" s="198">
        <v>60</v>
      </c>
      <c r="T63" s="211"/>
      <c r="U63" s="198"/>
      <c r="V63" s="198"/>
      <c r="W63" s="199"/>
    </row>
    <row r="64" spans="2:23" x14ac:dyDescent="0.2">
      <c r="B64" s="200" t="s">
        <v>201</v>
      </c>
      <c r="C64" s="201" t="s">
        <v>202</v>
      </c>
      <c r="D64" s="208">
        <v>10800</v>
      </c>
      <c r="E64" s="209">
        <v>33500</v>
      </c>
      <c r="F64" s="204"/>
      <c r="G64" s="205">
        <v>26360</v>
      </c>
      <c r="H64" s="205">
        <v>11000</v>
      </c>
      <c r="I64" s="205">
        <v>23000</v>
      </c>
      <c r="J64" s="205">
        <v>24000</v>
      </c>
      <c r="K64" s="205">
        <v>16000</v>
      </c>
      <c r="L64" s="205">
        <v>19520</v>
      </c>
      <c r="M64" s="206">
        <v>6800</v>
      </c>
      <c r="N64" s="206">
        <v>7908</v>
      </c>
      <c r="O64" s="206">
        <v>13000</v>
      </c>
      <c r="P64" s="206">
        <v>64260</v>
      </c>
      <c r="Q64" s="206">
        <v>35116</v>
      </c>
      <c r="R64" s="198">
        <v>1871</v>
      </c>
      <c r="S64" s="198">
        <v>5428</v>
      </c>
      <c r="T64" s="211">
        <v>27048</v>
      </c>
      <c r="U64" s="198">
        <v>45102</v>
      </c>
      <c r="V64" s="198">
        <v>15441</v>
      </c>
      <c r="W64" s="199">
        <v>24750</v>
      </c>
    </row>
    <row r="65" spans="1:23" x14ac:dyDescent="0.2">
      <c r="B65" s="200" t="s">
        <v>203</v>
      </c>
      <c r="C65" s="201" t="s">
        <v>204</v>
      </c>
      <c r="D65" s="208">
        <v>40400</v>
      </c>
      <c r="E65" s="209">
        <v>22500</v>
      </c>
      <c r="F65" s="205">
        <v>3100</v>
      </c>
      <c r="G65" s="205">
        <v>30200</v>
      </c>
      <c r="H65" s="205">
        <v>14500</v>
      </c>
      <c r="I65" s="205">
        <v>15000</v>
      </c>
      <c r="J65" s="205">
        <v>12600</v>
      </c>
      <c r="K65" s="205">
        <v>16000</v>
      </c>
      <c r="L65" s="205">
        <v>10400</v>
      </c>
      <c r="M65" s="206">
        <v>22968</v>
      </c>
      <c r="N65" s="206">
        <v>6660</v>
      </c>
      <c r="O65" s="206">
        <v>11172</v>
      </c>
      <c r="P65" s="206">
        <v>21500</v>
      </c>
      <c r="Q65" s="206">
        <v>30970</v>
      </c>
      <c r="R65" s="198">
        <v>1904</v>
      </c>
      <c r="S65" s="198"/>
      <c r="T65" s="211"/>
      <c r="U65" s="198">
        <v>14850</v>
      </c>
      <c r="V65" s="198">
        <v>9320</v>
      </c>
      <c r="W65" s="199">
        <f>5674</f>
        <v>5674</v>
      </c>
    </row>
    <row r="66" spans="1:23" x14ac:dyDescent="0.2">
      <c r="B66" s="200" t="s">
        <v>205</v>
      </c>
      <c r="C66" s="201" t="s">
        <v>206</v>
      </c>
      <c r="D66" s="202"/>
      <c r="E66" s="203"/>
      <c r="F66" s="204"/>
      <c r="G66" s="205">
        <v>1000</v>
      </c>
      <c r="H66" s="204">
        <v>650</v>
      </c>
      <c r="I66" s="205">
        <v>550</v>
      </c>
      <c r="J66" s="205">
        <v>200</v>
      </c>
      <c r="K66" s="205"/>
      <c r="L66" s="205"/>
      <c r="M66" s="210"/>
      <c r="N66" s="210"/>
      <c r="O66" s="210"/>
      <c r="P66" s="210"/>
      <c r="Q66" s="206"/>
      <c r="R66" s="198"/>
      <c r="S66" s="198"/>
      <c r="T66" s="211"/>
      <c r="U66" s="198"/>
      <c r="V66" s="198"/>
      <c r="W66" s="199"/>
    </row>
    <row r="67" spans="1:23" x14ac:dyDescent="0.2">
      <c r="B67" s="200" t="s">
        <v>207</v>
      </c>
      <c r="C67" s="201" t="s">
        <v>208</v>
      </c>
      <c r="D67" s="208">
        <v>36000</v>
      </c>
      <c r="E67" s="203"/>
      <c r="F67" s="205">
        <v>2800</v>
      </c>
      <c r="G67" s="205">
        <v>5600</v>
      </c>
      <c r="H67" s="205">
        <v>1900</v>
      </c>
      <c r="I67" s="205"/>
      <c r="J67" s="205"/>
      <c r="K67" s="205"/>
      <c r="L67" s="205"/>
      <c r="M67" s="206">
        <v>3382</v>
      </c>
      <c r="N67" s="206">
        <v>9128</v>
      </c>
      <c r="O67" s="206">
        <v>2141</v>
      </c>
      <c r="P67" s="206">
        <v>16125</v>
      </c>
      <c r="Q67" s="206">
        <v>14880</v>
      </c>
      <c r="R67" s="198">
        <v>54</v>
      </c>
      <c r="S67" s="198"/>
      <c r="T67" s="211"/>
      <c r="U67" s="198"/>
      <c r="V67" s="198">
        <v>3300</v>
      </c>
      <c r="W67" s="199">
        <v>1890</v>
      </c>
    </row>
    <row r="68" spans="1:23" x14ac:dyDescent="0.2">
      <c r="B68" s="200" t="s">
        <v>209</v>
      </c>
      <c r="C68" s="201" t="s">
        <v>210</v>
      </c>
      <c r="D68" s="202">
        <v>346</v>
      </c>
      <c r="E68" s="203">
        <v>120</v>
      </c>
      <c r="F68" s="204"/>
      <c r="G68" s="204"/>
      <c r="H68" s="204"/>
      <c r="I68" s="205"/>
      <c r="J68" s="205"/>
      <c r="K68" s="205"/>
      <c r="L68" s="205"/>
      <c r="M68" s="210"/>
      <c r="N68" s="210">
        <v>800</v>
      </c>
      <c r="O68" s="210"/>
      <c r="P68" s="210"/>
      <c r="Q68" s="206">
        <v>1350</v>
      </c>
      <c r="R68" s="198">
        <v>11700</v>
      </c>
      <c r="S68" s="198">
        <v>26804</v>
      </c>
      <c r="T68" s="211">
        <v>15000</v>
      </c>
      <c r="U68" s="198">
        <v>1620</v>
      </c>
      <c r="V68" s="198">
        <v>10800</v>
      </c>
      <c r="W68" s="199">
        <f>5727</f>
        <v>5727</v>
      </c>
    </row>
    <row r="69" spans="1:23" x14ac:dyDescent="0.2">
      <c r="B69" s="200" t="s">
        <v>211</v>
      </c>
      <c r="C69" s="201" t="s">
        <v>212</v>
      </c>
      <c r="D69" s="208">
        <v>2370</v>
      </c>
      <c r="E69" s="209">
        <v>5496</v>
      </c>
      <c r="F69" s="205">
        <v>1826</v>
      </c>
      <c r="G69" s="205">
        <v>1847</v>
      </c>
      <c r="H69" s="205">
        <v>1509</v>
      </c>
      <c r="I69" s="205">
        <v>2905</v>
      </c>
      <c r="J69" s="205">
        <v>1847</v>
      </c>
      <c r="K69" s="205">
        <v>2011</v>
      </c>
      <c r="L69" s="205">
        <v>211</v>
      </c>
      <c r="M69" s="210">
        <v>100</v>
      </c>
      <c r="N69" s="210"/>
      <c r="O69" s="210"/>
      <c r="P69" s="210"/>
      <c r="Q69" s="206"/>
      <c r="R69" s="198"/>
      <c r="S69" s="198"/>
      <c r="T69" s="211">
        <v>700</v>
      </c>
      <c r="U69" s="198">
        <v>1500</v>
      </c>
      <c r="V69" s="198">
        <v>3430</v>
      </c>
      <c r="W69" s="199">
        <v>2574</v>
      </c>
    </row>
    <row r="70" spans="1:23" x14ac:dyDescent="0.2">
      <c r="B70" s="200" t="s">
        <v>213</v>
      </c>
      <c r="C70" s="201" t="s">
        <v>214</v>
      </c>
      <c r="D70" s="202">
        <v>500</v>
      </c>
      <c r="E70" s="203"/>
      <c r="F70" s="205">
        <v>1100</v>
      </c>
      <c r="G70" s="204">
        <v>504</v>
      </c>
      <c r="H70" s="204"/>
      <c r="I70" s="205">
        <v>4</v>
      </c>
      <c r="J70" s="205">
        <v>120</v>
      </c>
      <c r="K70" s="205"/>
      <c r="L70" s="205"/>
      <c r="M70" s="210">
        <v>600</v>
      </c>
      <c r="N70" s="210">
        <v>70</v>
      </c>
      <c r="O70" s="210">
        <v>184</v>
      </c>
      <c r="P70" s="210"/>
      <c r="Q70" s="206"/>
      <c r="R70" s="198"/>
      <c r="S70" s="198"/>
      <c r="T70" s="211">
        <v>450</v>
      </c>
      <c r="U70" s="198"/>
      <c r="V70" s="198">
        <v>140</v>
      </c>
      <c r="W70" s="199">
        <v>223</v>
      </c>
    </row>
    <row r="71" spans="1:23" x14ac:dyDescent="0.2">
      <c r="B71" s="200" t="s">
        <v>215</v>
      </c>
      <c r="C71" s="201" t="s">
        <v>216</v>
      </c>
      <c r="D71" s="202">
        <v>4</v>
      </c>
      <c r="E71" s="203"/>
      <c r="F71" s="204"/>
      <c r="G71" s="204"/>
      <c r="H71" s="204"/>
      <c r="I71" s="205"/>
      <c r="J71" s="205">
        <v>3</v>
      </c>
      <c r="K71" s="205">
        <v>8</v>
      </c>
      <c r="L71" s="205">
        <v>8</v>
      </c>
      <c r="M71" s="210">
        <v>7</v>
      </c>
      <c r="N71" s="210">
        <v>12</v>
      </c>
      <c r="O71" s="210">
        <v>11</v>
      </c>
      <c r="P71" s="210">
        <v>80</v>
      </c>
      <c r="Q71" s="206">
        <v>220</v>
      </c>
      <c r="R71" s="198"/>
      <c r="S71" s="198">
        <v>200</v>
      </c>
      <c r="T71" s="211"/>
      <c r="U71" s="198"/>
      <c r="V71" s="198">
        <v>28</v>
      </c>
      <c r="W71" s="199">
        <v>29</v>
      </c>
    </row>
    <row r="72" spans="1:23" x14ac:dyDescent="0.2">
      <c r="B72" s="200" t="s">
        <v>217</v>
      </c>
      <c r="C72" s="201" t="s">
        <v>218</v>
      </c>
      <c r="D72" s="208">
        <v>3350</v>
      </c>
      <c r="E72" s="209">
        <v>8030</v>
      </c>
      <c r="F72" s="205">
        <v>9100</v>
      </c>
      <c r="G72" s="205">
        <v>9000</v>
      </c>
      <c r="H72" s="205">
        <v>8000</v>
      </c>
      <c r="I72" s="205">
        <v>7500</v>
      </c>
      <c r="J72" s="205">
        <v>4300</v>
      </c>
      <c r="K72" s="205">
        <v>4400</v>
      </c>
      <c r="L72" s="205">
        <v>3810</v>
      </c>
      <c r="M72" s="206">
        <v>1630</v>
      </c>
      <c r="N72" s="206">
        <v>4200</v>
      </c>
      <c r="O72" s="206">
        <v>3500</v>
      </c>
      <c r="P72" s="206">
        <v>6270</v>
      </c>
      <c r="Q72" s="206">
        <v>1598</v>
      </c>
      <c r="R72" s="198">
        <v>1850</v>
      </c>
      <c r="S72" s="198">
        <v>1800</v>
      </c>
      <c r="T72" s="211">
        <v>2000</v>
      </c>
      <c r="U72" s="198">
        <v>4250</v>
      </c>
      <c r="V72" s="198">
        <v>2680</v>
      </c>
      <c r="W72" s="199">
        <v>2320</v>
      </c>
    </row>
    <row r="73" spans="1:23" x14ac:dyDescent="0.2">
      <c r="B73" s="200" t="s">
        <v>219</v>
      </c>
      <c r="C73" s="201" t="s">
        <v>220</v>
      </c>
      <c r="D73" s="213"/>
      <c r="E73" s="214"/>
      <c r="F73" s="204">
        <v>800</v>
      </c>
      <c r="G73" s="204"/>
      <c r="H73" s="205">
        <v>1500</v>
      </c>
      <c r="I73" s="205">
        <v>1200</v>
      </c>
      <c r="J73" s="205">
        <v>1700</v>
      </c>
      <c r="K73" s="205">
        <v>2800</v>
      </c>
      <c r="L73" s="205">
        <v>2100</v>
      </c>
      <c r="M73" s="206">
        <v>2432</v>
      </c>
      <c r="N73" s="206">
        <v>2430</v>
      </c>
      <c r="O73" s="206">
        <v>1400</v>
      </c>
      <c r="P73" s="206">
        <v>1852</v>
      </c>
      <c r="Q73" s="206">
        <v>1196</v>
      </c>
      <c r="R73" s="198">
        <v>1120</v>
      </c>
      <c r="S73" s="198"/>
      <c r="T73" s="211"/>
      <c r="U73" s="198">
        <v>1440</v>
      </c>
      <c r="V73" s="198">
        <v>2620</v>
      </c>
      <c r="W73" s="199">
        <v>3458</v>
      </c>
    </row>
    <row r="74" spans="1:23" ht="13.5" thickBot="1" x14ac:dyDescent="0.25">
      <c r="B74" s="215" t="s">
        <v>221</v>
      </c>
      <c r="C74" s="216" t="s">
        <v>222</v>
      </c>
      <c r="D74" s="217"/>
      <c r="E74" s="218">
        <v>3</v>
      </c>
      <c r="F74" s="219"/>
      <c r="G74" s="220">
        <v>15</v>
      </c>
      <c r="H74" s="220"/>
      <c r="I74" s="221"/>
      <c r="J74" s="221"/>
      <c r="K74" s="221"/>
      <c r="L74" s="221"/>
      <c r="M74" s="222"/>
      <c r="N74" s="222"/>
      <c r="O74" s="222">
        <v>6</v>
      </c>
      <c r="P74" s="222"/>
      <c r="Q74" s="69"/>
      <c r="R74" s="223"/>
      <c r="S74" s="223"/>
      <c r="T74" s="224"/>
      <c r="U74" s="223"/>
      <c r="V74" s="223"/>
      <c r="W74" s="225"/>
    </row>
    <row r="75" spans="1:23" ht="13.5" thickBot="1" x14ac:dyDescent="0.25">
      <c r="B75" s="226" t="s">
        <v>47</v>
      </c>
      <c r="C75" s="227"/>
      <c r="D75" s="228">
        <v>1174441</v>
      </c>
      <c r="E75" s="229">
        <v>593307</v>
      </c>
      <c r="F75" s="230">
        <v>670030</v>
      </c>
      <c r="G75" s="230">
        <v>739309</v>
      </c>
      <c r="H75" s="230">
        <v>299858</v>
      </c>
      <c r="I75" s="230">
        <f t="shared" ref="I75:Q75" si="0">SUM(I17:I74)</f>
        <v>440139</v>
      </c>
      <c r="J75" s="230">
        <f t="shared" si="0"/>
        <v>302729</v>
      </c>
      <c r="K75" s="230">
        <f t="shared" si="0"/>
        <v>230956</v>
      </c>
      <c r="L75" s="230">
        <f t="shared" si="0"/>
        <v>231454</v>
      </c>
      <c r="M75" s="231">
        <f t="shared" si="0"/>
        <v>521841</v>
      </c>
      <c r="N75" s="231">
        <f t="shared" si="0"/>
        <v>320753</v>
      </c>
      <c r="O75" s="231">
        <f t="shared" si="0"/>
        <v>175026</v>
      </c>
      <c r="P75" s="231">
        <f t="shared" si="0"/>
        <v>570163</v>
      </c>
      <c r="Q75" s="72">
        <f t="shared" si="0"/>
        <v>388289</v>
      </c>
      <c r="R75" s="134">
        <f t="shared" ref="R75:W75" si="1">SUM(R17:R74)</f>
        <v>367951</v>
      </c>
      <c r="S75" s="134">
        <f t="shared" si="1"/>
        <v>263126</v>
      </c>
      <c r="T75" s="232">
        <f t="shared" si="1"/>
        <v>306122</v>
      </c>
      <c r="U75" s="134">
        <f t="shared" si="1"/>
        <v>239824</v>
      </c>
      <c r="V75" s="134">
        <f t="shared" si="1"/>
        <v>165176</v>
      </c>
      <c r="W75" s="233">
        <f t="shared" si="1"/>
        <v>180045</v>
      </c>
    </row>
    <row r="77" spans="1:23" s="238" customFormat="1" x14ac:dyDescent="0.2">
      <c r="A77" s="234"/>
      <c r="B77" s="235" t="s">
        <v>223</v>
      </c>
      <c r="C77" s="236"/>
      <c r="D77" s="236"/>
      <c r="E77" s="236"/>
      <c r="F77" s="237"/>
      <c r="Q77" s="38"/>
      <c r="R77" s="137"/>
      <c r="S77" s="137"/>
      <c r="T77" s="137"/>
    </row>
    <row r="78" spans="1:23" ht="13.5" thickBot="1" x14ac:dyDescent="0.25"/>
    <row r="79" spans="1:23" ht="13.5" customHeight="1" thickBot="1" x14ac:dyDescent="0.25">
      <c r="B79" s="149" t="s">
        <v>84</v>
      </c>
      <c r="C79" s="150"/>
      <c r="D79" s="151" t="s">
        <v>85</v>
      </c>
      <c r="E79" s="152"/>
      <c r="F79" s="152"/>
      <c r="G79" s="152"/>
      <c r="H79" s="152"/>
      <c r="I79" s="152"/>
      <c r="J79" s="152"/>
      <c r="K79" s="152"/>
      <c r="L79" s="152"/>
      <c r="M79" s="152"/>
      <c r="N79" s="152"/>
      <c r="O79" s="152"/>
      <c r="P79" s="152"/>
      <c r="Q79" s="152"/>
      <c r="R79" s="152"/>
      <c r="S79" s="152"/>
      <c r="T79" s="152"/>
      <c r="U79" s="152"/>
      <c r="V79" s="152"/>
      <c r="W79" s="153"/>
    </row>
    <row r="80" spans="1:23" ht="12.75" customHeight="1" x14ac:dyDescent="0.2">
      <c r="B80" s="154" t="s">
        <v>86</v>
      </c>
      <c r="C80" s="155" t="s">
        <v>87</v>
      </c>
      <c r="D80" s="156" t="s">
        <v>88</v>
      </c>
      <c r="E80" s="157" t="s">
        <v>89</v>
      </c>
      <c r="F80" s="158" t="s">
        <v>89</v>
      </c>
      <c r="G80" s="158" t="s">
        <v>89</v>
      </c>
      <c r="H80" s="158" t="s">
        <v>89</v>
      </c>
      <c r="I80" s="158" t="s">
        <v>89</v>
      </c>
      <c r="J80" s="159" t="s">
        <v>90</v>
      </c>
      <c r="K80" s="159" t="s">
        <v>91</v>
      </c>
      <c r="L80" s="159" t="s">
        <v>92</v>
      </c>
      <c r="M80" s="160" t="s">
        <v>89</v>
      </c>
      <c r="N80" s="160" t="s">
        <v>89</v>
      </c>
      <c r="O80" s="160" t="s">
        <v>89</v>
      </c>
      <c r="P80" s="160" t="s">
        <v>89</v>
      </c>
      <c r="Q80" s="161" t="s">
        <v>89</v>
      </c>
      <c r="R80" s="162" t="s">
        <v>89</v>
      </c>
      <c r="S80" s="162" t="s">
        <v>89</v>
      </c>
      <c r="T80" s="162" t="s">
        <v>89</v>
      </c>
      <c r="U80" s="162" t="s">
        <v>89</v>
      </c>
      <c r="V80" s="239" t="s">
        <v>88</v>
      </c>
      <c r="W80" s="164" t="s">
        <v>89</v>
      </c>
    </row>
    <row r="81" spans="2:23" ht="26.25" thickBot="1" x14ac:dyDescent="0.25">
      <c r="B81" s="154"/>
      <c r="C81" s="165"/>
      <c r="D81" s="166" t="s">
        <v>93</v>
      </c>
      <c r="E81" s="167" t="s">
        <v>94</v>
      </c>
      <c r="F81" s="168" t="s">
        <v>95</v>
      </c>
      <c r="G81" s="168" t="s">
        <v>96</v>
      </c>
      <c r="H81" s="168" t="s">
        <v>97</v>
      </c>
      <c r="I81" s="168" t="s">
        <v>98</v>
      </c>
      <c r="J81" s="169"/>
      <c r="K81" s="169"/>
      <c r="L81" s="169"/>
      <c r="M81" s="170" t="s">
        <v>99</v>
      </c>
      <c r="N81" s="170" t="s">
        <v>100</v>
      </c>
      <c r="O81" s="170" t="s">
        <v>101</v>
      </c>
      <c r="P81" s="170" t="s">
        <v>102</v>
      </c>
      <c r="Q81" s="171" t="s">
        <v>103</v>
      </c>
      <c r="R81" s="172" t="s">
        <v>104</v>
      </c>
      <c r="S81" s="172" t="s">
        <v>105</v>
      </c>
      <c r="T81" s="172" t="s">
        <v>106</v>
      </c>
      <c r="U81" s="172" t="s">
        <v>107</v>
      </c>
      <c r="V81" s="240" t="s">
        <v>108</v>
      </c>
      <c r="W81" s="174" t="s">
        <v>109</v>
      </c>
    </row>
    <row r="82" spans="2:23" x14ac:dyDescent="0.2">
      <c r="B82" s="241" t="s">
        <v>110</v>
      </c>
      <c r="C82" s="242" t="s">
        <v>111</v>
      </c>
      <c r="D82" s="243">
        <v>240</v>
      </c>
      <c r="E82" s="244">
        <v>200</v>
      </c>
      <c r="F82" s="245">
        <v>170</v>
      </c>
      <c r="G82" s="245"/>
      <c r="H82" s="246">
        <v>1450</v>
      </c>
      <c r="I82" s="246">
        <v>550</v>
      </c>
      <c r="J82" s="246">
        <v>580</v>
      </c>
      <c r="K82" s="246">
        <v>560</v>
      </c>
      <c r="L82" s="246">
        <v>450</v>
      </c>
      <c r="M82" s="181">
        <v>240</v>
      </c>
      <c r="N82" s="247">
        <v>36</v>
      </c>
      <c r="O82" s="247">
        <v>15</v>
      </c>
      <c r="P82" s="181">
        <v>12</v>
      </c>
      <c r="Q82" s="182">
        <v>6</v>
      </c>
      <c r="R82" s="183"/>
      <c r="S82" s="183">
        <v>8</v>
      </c>
      <c r="T82" s="248">
        <v>14</v>
      </c>
      <c r="U82" s="183"/>
      <c r="V82" s="184"/>
      <c r="W82" s="249"/>
    </row>
    <row r="83" spans="2:23" x14ac:dyDescent="0.2">
      <c r="B83" s="250" t="s">
        <v>224</v>
      </c>
      <c r="C83" s="251" t="s">
        <v>225</v>
      </c>
      <c r="D83" s="252">
        <v>250</v>
      </c>
      <c r="E83" s="253">
        <v>457</v>
      </c>
      <c r="F83" s="254"/>
      <c r="G83" s="254">
        <v>130</v>
      </c>
      <c r="H83" s="255">
        <v>3150</v>
      </c>
      <c r="I83" s="255">
        <v>2420</v>
      </c>
      <c r="J83" s="255">
        <v>2900</v>
      </c>
      <c r="K83" s="255">
        <v>3725</v>
      </c>
      <c r="L83" s="255">
        <v>2730</v>
      </c>
      <c r="M83" s="206">
        <v>1740</v>
      </c>
      <c r="N83" s="64">
        <v>1445</v>
      </c>
      <c r="O83" s="64">
        <v>1583</v>
      </c>
      <c r="P83" s="206">
        <v>400</v>
      </c>
      <c r="Q83" s="206">
        <v>588</v>
      </c>
      <c r="R83" s="198">
        <v>850</v>
      </c>
      <c r="S83" s="198">
        <v>1378</v>
      </c>
      <c r="T83" s="211">
        <v>790</v>
      </c>
      <c r="U83" s="198">
        <v>1026</v>
      </c>
      <c r="V83" s="256">
        <v>1232</v>
      </c>
      <c r="W83" s="257">
        <v>1768</v>
      </c>
    </row>
    <row r="84" spans="2:23" x14ac:dyDescent="0.2">
      <c r="B84" s="250" t="s">
        <v>226</v>
      </c>
      <c r="C84" s="251" t="s">
        <v>227</v>
      </c>
      <c r="D84" s="252"/>
      <c r="E84" s="253"/>
      <c r="F84" s="254"/>
      <c r="G84" s="254"/>
      <c r="H84" s="255"/>
      <c r="I84" s="255"/>
      <c r="J84" s="255"/>
      <c r="K84" s="255"/>
      <c r="L84" s="255"/>
      <c r="M84" s="206"/>
      <c r="N84" s="64"/>
      <c r="O84" s="64"/>
      <c r="P84" s="206"/>
      <c r="Q84" s="206"/>
      <c r="R84" s="198"/>
      <c r="S84" s="198"/>
      <c r="T84" s="211">
        <v>360</v>
      </c>
      <c r="U84" s="198"/>
      <c r="V84" s="195">
        <v>285</v>
      </c>
      <c r="W84" s="257">
        <v>206</v>
      </c>
    </row>
    <row r="85" spans="2:23" x14ac:dyDescent="0.2">
      <c r="B85" s="250" t="s">
        <v>121</v>
      </c>
      <c r="C85" s="251" t="s">
        <v>122</v>
      </c>
      <c r="D85" s="252"/>
      <c r="E85" s="253"/>
      <c r="F85" s="254"/>
      <c r="G85" s="254"/>
      <c r="H85" s="255"/>
      <c r="I85" s="255"/>
      <c r="J85" s="255"/>
      <c r="K85" s="255"/>
      <c r="L85" s="255"/>
      <c r="M85" s="206"/>
      <c r="N85" s="64"/>
      <c r="O85" s="64"/>
      <c r="P85" s="206"/>
      <c r="Q85" s="206"/>
      <c r="R85" s="198"/>
      <c r="S85" s="198"/>
      <c r="T85" s="211">
        <v>7</v>
      </c>
      <c r="U85" s="198"/>
      <c r="V85" s="195"/>
      <c r="W85" s="257"/>
    </row>
    <row r="86" spans="2:23" x14ac:dyDescent="0.2">
      <c r="B86" s="250" t="s">
        <v>129</v>
      </c>
      <c r="C86" s="251" t="s">
        <v>228</v>
      </c>
      <c r="D86" s="258">
        <v>1225</v>
      </c>
      <c r="E86" s="259">
        <v>2985</v>
      </c>
      <c r="F86" s="255">
        <v>2250</v>
      </c>
      <c r="G86" s="255">
        <v>1400</v>
      </c>
      <c r="H86" s="254">
        <v>650</v>
      </c>
      <c r="I86" s="255">
        <v>1030</v>
      </c>
      <c r="J86" s="255">
        <v>17940</v>
      </c>
      <c r="K86" s="255">
        <v>17700</v>
      </c>
      <c r="L86" s="255">
        <v>18400</v>
      </c>
      <c r="M86" s="206">
        <v>9300</v>
      </c>
      <c r="N86" s="64">
        <v>10700</v>
      </c>
      <c r="O86" s="64">
        <v>8700</v>
      </c>
      <c r="P86" s="206">
        <v>1350</v>
      </c>
      <c r="Q86" s="206">
        <v>1082</v>
      </c>
      <c r="R86" s="198">
        <v>2300</v>
      </c>
      <c r="S86" s="198">
        <v>3600</v>
      </c>
      <c r="T86" s="211"/>
      <c r="U86" s="198">
        <v>1900</v>
      </c>
      <c r="V86" s="256">
        <v>1550</v>
      </c>
      <c r="W86" s="257">
        <v>1440</v>
      </c>
    </row>
    <row r="87" spans="2:23" x14ac:dyDescent="0.2">
      <c r="B87" s="250" t="s">
        <v>127</v>
      </c>
      <c r="C87" s="251" t="s">
        <v>128</v>
      </c>
      <c r="D87" s="258"/>
      <c r="E87" s="259"/>
      <c r="F87" s="255"/>
      <c r="G87" s="255"/>
      <c r="H87" s="254"/>
      <c r="I87" s="255"/>
      <c r="J87" s="255">
        <v>220</v>
      </c>
      <c r="K87" s="255"/>
      <c r="L87" s="255">
        <v>350</v>
      </c>
      <c r="M87" s="210">
        <v>350</v>
      </c>
      <c r="N87" s="260">
        <v>305</v>
      </c>
      <c r="O87" s="260">
        <v>170</v>
      </c>
      <c r="P87" s="210">
        <v>600</v>
      </c>
      <c r="Q87" s="206">
        <v>500</v>
      </c>
      <c r="R87" s="198">
        <v>1880</v>
      </c>
      <c r="S87" s="198">
        <v>4100</v>
      </c>
      <c r="T87" s="211">
        <v>2500</v>
      </c>
      <c r="U87" s="198">
        <v>2400</v>
      </c>
      <c r="V87" s="256">
        <v>2000</v>
      </c>
      <c r="W87" s="257">
        <v>4244</v>
      </c>
    </row>
    <row r="88" spans="2:23" x14ac:dyDescent="0.2">
      <c r="B88" s="250" t="s">
        <v>229</v>
      </c>
      <c r="C88" s="251" t="s">
        <v>230</v>
      </c>
      <c r="D88" s="258"/>
      <c r="E88" s="259"/>
      <c r="F88" s="255"/>
      <c r="G88" s="255"/>
      <c r="H88" s="254"/>
      <c r="I88" s="255"/>
      <c r="J88" s="255">
        <v>1100</v>
      </c>
      <c r="K88" s="255"/>
      <c r="L88" s="255"/>
      <c r="M88" s="210">
        <v>200</v>
      </c>
      <c r="N88" s="260"/>
      <c r="O88" s="260"/>
      <c r="P88" s="210"/>
      <c r="Q88" s="206"/>
      <c r="R88" s="198"/>
      <c r="S88" s="198"/>
      <c r="T88" s="211"/>
      <c r="U88" s="198"/>
      <c r="V88" s="195"/>
      <c r="W88" s="257"/>
    </row>
    <row r="89" spans="2:23" x14ac:dyDescent="0.2">
      <c r="B89" s="250" t="s">
        <v>125</v>
      </c>
      <c r="C89" s="251" t="s">
        <v>231</v>
      </c>
      <c r="D89" s="258"/>
      <c r="E89" s="259"/>
      <c r="F89" s="255"/>
      <c r="G89" s="255"/>
      <c r="H89" s="254"/>
      <c r="I89" s="255"/>
      <c r="J89" s="255">
        <v>600</v>
      </c>
      <c r="K89" s="255">
        <v>1000</v>
      </c>
      <c r="L89" s="255">
        <v>3000</v>
      </c>
      <c r="M89" s="206">
        <v>1304</v>
      </c>
      <c r="N89" s="64">
        <v>650</v>
      </c>
      <c r="O89" s="64">
        <v>1411</v>
      </c>
      <c r="P89" s="206">
        <v>620</v>
      </c>
      <c r="Q89" s="206">
        <v>840</v>
      </c>
      <c r="R89" s="198">
        <v>2950</v>
      </c>
      <c r="S89" s="198">
        <v>2000</v>
      </c>
      <c r="T89" s="211">
        <v>8780</v>
      </c>
      <c r="U89" s="198">
        <v>9150</v>
      </c>
      <c r="V89" s="256">
        <v>5316</v>
      </c>
      <c r="W89" s="257">
        <v>7820</v>
      </c>
    </row>
    <row r="90" spans="2:23" x14ac:dyDescent="0.2">
      <c r="B90" s="250" t="s">
        <v>232</v>
      </c>
      <c r="C90" s="251" t="s">
        <v>233</v>
      </c>
      <c r="D90" s="252"/>
      <c r="E90" s="253">
        <v>90</v>
      </c>
      <c r="F90" s="254">
        <v>50</v>
      </c>
      <c r="G90" s="254"/>
      <c r="H90" s="254"/>
      <c r="I90" s="255"/>
      <c r="J90" s="255"/>
      <c r="K90" s="255"/>
      <c r="L90" s="255"/>
      <c r="M90" s="210"/>
      <c r="N90" s="260"/>
      <c r="O90" s="260"/>
      <c r="P90" s="210"/>
      <c r="Q90" s="206"/>
      <c r="R90" s="198"/>
      <c r="S90" s="198"/>
      <c r="T90" s="211"/>
      <c r="U90" s="198"/>
      <c r="V90" s="195"/>
      <c r="W90" s="257"/>
    </row>
    <row r="91" spans="2:23" x14ac:dyDescent="0.2">
      <c r="B91" s="250" t="s">
        <v>133</v>
      </c>
      <c r="C91" s="251" t="s">
        <v>134</v>
      </c>
      <c r="D91" s="252"/>
      <c r="E91" s="253"/>
      <c r="F91" s="254"/>
      <c r="G91" s="254"/>
      <c r="H91" s="254"/>
      <c r="I91" s="255"/>
      <c r="J91" s="255">
        <v>600</v>
      </c>
      <c r="K91" s="255">
        <v>2500</v>
      </c>
      <c r="L91" s="255">
        <v>2000</v>
      </c>
      <c r="M91" s="206">
        <v>1200</v>
      </c>
      <c r="N91" s="64">
        <v>405</v>
      </c>
      <c r="O91" s="64"/>
      <c r="P91" s="206"/>
      <c r="Q91" s="206"/>
      <c r="R91" s="198"/>
      <c r="S91" s="198">
        <v>260</v>
      </c>
      <c r="T91" s="211">
        <v>140</v>
      </c>
      <c r="U91" s="198">
        <v>130</v>
      </c>
      <c r="V91" s="256">
        <v>109</v>
      </c>
      <c r="W91" s="257">
        <v>109</v>
      </c>
    </row>
    <row r="92" spans="2:23" x14ac:dyDescent="0.2">
      <c r="B92" s="250" t="s">
        <v>234</v>
      </c>
      <c r="C92" s="251" t="s">
        <v>235</v>
      </c>
      <c r="D92" s="258">
        <v>6400</v>
      </c>
      <c r="E92" s="259">
        <v>6080</v>
      </c>
      <c r="F92" s="255">
        <v>4550</v>
      </c>
      <c r="G92" s="255">
        <v>2465</v>
      </c>
      <c r="H92" s="255">
        <v>5790</v>
      </c>
      <c r="I92" s="255">
        <v>5000</v>
      </c>
      <c r="J92" s="255">
        <v>5600</v>
      </c>
      <c r="K92" s="255">
        <v>4000</v>
      </c>
      <c r="L92" s="255">
        <v>6150</v>
      </c>
      <c r="M92" s="206">
        <v>6800</v>
      </c>
      <c r="N92" s="64">
        <v>4000</v>
      </c>
      <c r="O92" s="64">
        <v>3800</v>
      </c>
      <c r="P92" s="206">
        <v>3450</v>
      </c>
      <c r="Q92" s="206">
        <v>3480</v>
      </c>
      <c r="R92" s="198">
        <v>3100</v>
      </c>
      <c r="S92" s="198">
        <v>1900</v>
      </c>
      <c r="T92" s="211">
        <v>3260</v>
      </c>
      <c r="U92" s="198">
        <v>3100</v>
      </c>
      <c r="V92" s="256">
        <v>2900</v>
      </c>
      <c r="W92" s="257">
        <v>2923</v>
      </c>
    </row>
    <row r="93" spans="2:23" x14ac:dyDescent="0.2">
      <c r="B93" s="250" t="s">
        <v>236</v>
      </c>
      <c r="C93" s="251" t="s">
        <v>142</v>
      </c>
      <c r="D93" s="258">
        <v>122710</v>
      </c>
      <c r="E93" s="259">
        <v>52280</v>
      </c>
      <c r="F93" s="255">
        <v>20000</v>
      </c>
      <c r="G93" s="255">
        <v>12590</v>
      </c>
      <c r="H93" s="255">
        <v>5000</v>
      </c>
      <c r="I93" s="255">
        <v>1200</v>
      </c>
      <c r="J93" s="255">
        <v>2100</v>
      </c>
      <c r="K93" s="255">
        <v>3560</v>
      </c>
      <c r="L93" s="255">
        <v>3765</v>
      </c>
      <c r="M93" s="206">
        <v>2750</v>
      </c>
      <c r="N93" s="64">
        <v>1650</v>
      </c>
      <c r="O93" s="64">
        <v>1250</v>
      </c>
      <c r="P93" s="206">
        <v>7600</v>
      </c>
      <c r="Q93" s="206">
        <v>6200</v>
      </c>
      <c r="R93" s="198">
        <v>7150</v>
      </c>
      <c r="S93" s="198">
        <v>5500</v>
      </c>
      <c r="T93" s="211">
        <v>3000</v>
      </c>
      <c r="U93" s="198">
        <v>523</v>
      </c>
      <c r="V93" s="256">
        <v>1750</v>
      </c>
      <c r="W93" s="257">
        <v>2235</v>
      </c>
    </row>
    <row r="94" spans="2:23" x14ac:dyDescent="0.2">
      <c r="B94" s="250" t="s">
        <v>237</v>
      </c>
      <c r="C94" s="251" t="s">
        <v>238</v>
      </c>
      <c r="D94" s="258"/>
      <c r="E94" s="259"/>
      <c r="F94" s="255"/>
      <c r="G94" s="255"/>
      <c r="H94" s="255"/>
      <c r="I94" s="255">
        <v>180</v>
      </c>
      <c r="J94" s="255">
        <v>9</v>
      </c>
      <c r="K94" s="255">
        <v>5</v>
      </c>
      <c r="L94" s="255">
        <v>5</v>
      </c>
      <c r="M94" s="210"/>
      <c r="N94" s="260"/>
      <c r="O94" s="260"/>
      <c r="P94" s="210"/>
      <c r="Q94" s="206"/>
      <c r="R94" s="198"/>
      <c r="S94" s="198"/>
      <c r="T94" s="211"/>
      <c r="U94" s="198"/>
      <c r="V94" s="195"/>
      <c r="W94" s="257"/>
    </row>
    <row r="95" spans="2:23" x14ac:dyDescent="0.2">
      <c r="B95" s="250" t="s">
        <v>157</v>
      </c>
      <c r="C95" s="251" t="s">
        <v>158</v>
      </c>
      <c r="D95" s="258"/>
      <c r="E95" s="259"/>
      <c r="F95" s="255"/>
      <c r="G95" s="255"/>
      <c r="H95" s="255"/>
      <c r="I95" s="255"/>
      <c r="J95" s="255">
        <v>140</v>
      </c>
      <c r="K95" s="255"/>
      <c r="L95" s="255"/>
      <c r="M95" s="210"/>
      <c r="N95" s="260"/>
      <c r="O95" s="260"/>
      <c r="P95" s="210"/>
      <c r="Q95" s="206"/>
      <c r="R95" s="198"/>
      <c r="S95" s="198"/>
      <c r="T95" s="211"/>
      <c r="U95" s="198"/>
      <c r="V95" s="195"/>
      <c r="W95" s="257"/>
    </row>
    <row r="96" spans="2:23" x14ac:dyDescent="0.2">
      <c r="B96" s="250" t="s">
        <v>149</v>
      </c>
      <c r="C96" s="251" t="s">
        <v>150</v>
      </c>
      <c r="D96" s="252">
        <v>250</v>
      </c>
      <c r="E96" s="253"/>
      <c r="F96" s="254"/>
      <c r="G96" s="254"/>
      <c r="H96" s="254"/>
      <c r="I96" s="255"/>
      <c r="J96" s="255"/>
      <c r="K96" s="255"/>
      <c r="L96" s="255"/>
      <c r="M96" s="210"/>
      <c r="N96" s="260"/>
      <c r="O96" s="260"/>
      <c r="P96" s="210"/>
      <c r="Q96" s="206"/>
      <c r="R96" s="198"/>
      <c r="S96" s="198"/>
      <c r="T96" s="211"/>
      <c r="U96" s="198"/>
      <c r="V96" s="195"/>
      <c r="W96" s="257"/>
    </row>
    <row r="97" spans="2:23" x14ac:dyDescent="0.2">
      <c r="B97" s="250" t="s">
        <v>155</v>
      </c>
      <c r="C97" s="251" t="s">
        <v>156</v>
      </c>
      <c r="D97" s="252">
        <v>250</v>
      </c>
      <c r="E97" s="253"/>
      <c r="F97" s="254"/>
      <c r="G97" s="254"/>
      <c r="H97" s="254"/>
      <c r="I97" s="255"/>
      <c r="J97" s="255"/>
      <c r="K97" s="255"/>
      <c r="L97" s="255"/>
      <c r="M97" s="210"/>
      <c r="N97" s="260"/>
      <c r="O97" s="260"/>
      <c r="P97" s="210"/>
      <c r="Q97" s="206"/>
      <c r="R97" s="198"/>
      <c r="S97" s="198"/>
      <c r="T97" s="211"/>
      <c r="U97" s="198"/>
      <c r="V97" s="195"/>
      <c r="W97" s="257"/>
    </row>
    <row r="98" spans="2:23" x14ac:dyDescent="0.2">
      <c r="B98" s="250" t="s">
        <v>159</v>
      </c>
      <c r="C98" s="251" t="s">
        <v>239</v>
      </c>
      <c r="D98" s="258">
        <v>29310</v>
      </c>
      <c r="E98" s="259">
        <v>8820</v>
      </c>
      <c r="F98" s="255">
        <v>21500</v>
      </c>
      <c r="G98" s="255">
        <v>54650</v>
      </c>
      <c r="H98" s="255">
        <v>43600</v>
      </c>
      <c r="I98" s="255">
        <v>27200</v>
      </c>
      <c r="J98" s="255">
        <v>42800</v>
      </c>
      <c r="K98" s="255">
        <v>36200</v>
      </c>
      <c r="L98" s="255">
        <v>34000</v>
      </c>
      <c r="M98" s="206">
        <v>7320</v>
      </c>
      <c r="N98" s="64">
        <v>17600</v>
      </c>
      <c r="O98" s="64">
        <v>13050</v>
      </c>
      <c r="P98" s="206">
        <v>11100</v>
      </c>
      <c r="Q98" s="206">
        <v>2400</v>
      </c>
      <c r="R98" s="198">
        <v>4150</v>
      </c>
      <c r="S98" s="198">
        <v>6470</v>
      </c>
      <c r="T98" s="211">
        <v>2350</v>
      </c>
      <c r="U98" s="198">
        <v>3350</v>
      </c>
      <c r="V98" s="256">
        <v>2927</v>
      </c>
      <c r="W98" s="257">
        <v>8502</v>
      </c>
    </row>
    <row r="99" spans="2:23" x14ac:dyDescent="0.2">
      <c r="B99" s="250" t="s">
        <v>163</v>
      </c>
      <c r="C99" s="251" t="s">
        <v>164</v>
      </c>
      <c r="D99" s="258"/>
      <c r="E99" s="259"/>
      <c r="F99" s="255"/>
      <c r="G99" s="255"/>
      <c r="H99" s="255"/>
      <c r="I99" s="255"/>
      <c r="J99" s="255">
        <v>270</v>
      </c>
      <c r="K99" s="255">
        <v>80</v>
      </c>
      <c r="L99" s="255">
        <v>75</v>
      </c>
      <c r="M99" s="210">
        <v>25</v>
      </c>
      <c r="N99" s="260">
        <v>25</v>
      </c>
      <c r="O99" s="260"/>
      <c r="P99" s="210"/>
      <c r="Q99" s="206">
        <v>600</v>
      </c>
      <c r="R99" s="198">
        <v>1350</v>
      </c>
      <c r="S99" s="198">
        <v>1400</v>
      </c>
      <c r="T99" s="211">
        <v>750</v>
      </c>
      <c r="U99" s="198">
        <v>680</v>
      </c>
      <c r="V99" s="256">
        <v>940</v>
      </c>
      <c r="W99" s="257">
        <v>887</v>
      </c>
    </row>
    <row r="100" spans="2:23" x14ac:dyDescent="0.2">
      <c r="B100" s="250" t="s">
        <v>165</v>
      </c>
      <c r="C100" s="251" t="s">
        <v>166</v>
      </c>
      <c r="D100" s="258">
        <v>154900</v>
      </c>
      <c r="E100" s="259">
        <v>86550</v>
      </c>
      <c r="F100" s="255">
        <v>182000</v>
      </c>
      <c r="G100" s="255">
        <v>126550</v>
      </c>
      <c r="H100" s="255">
        <v>157275</v>
      </c>
      <c r="I100" s="255">
        <v>120000</v>
      </c>
      <c r="J100" s="255">
        <v>48300</v>
      </c>
      <c r="K100" s="255">
        <v>98000</v>
      </c>
      <c r="L100" s="255">
        <v>80000</v>
      </c>
      <c r="M100" s="206">
        <v>79000</v>
      </c>
      <c r="N100" s="64">
        <v>71500</v>
      </c>
      <c r="O100" s="64">
        <v>18400</v>
      </c>
      <c r="P100" s="206">
        <v>20000</v>
      </c>
      <c r="Q100" s="206">
        <v>12804</v>
      </c>
      <c r="R100" s="198"/>
      <c r="S100" s="198">
        <v>7500</v>
      </c>
      <c r="T100" s="211"/>
      <c r="U100" s="198"/>
      <c r="V100" s="195">
        <v>6600</v>
      </c>
      <c r="W100" s="257">
        <v>39750</v>
      </c>
    </row>
    <row r="101" spans="2:23" x14ac:dyDescent="0.2">
      <c r="B101" s="250" t="s">
        <v>173</v>
      </c>
      <c r="C101" s="251" t="s">
        <v>174</v>
      </c>
      <c r="D101" s="258">
        <v>2230</v>
      </c>
      <c r="E101" s="259">
        <v>1550</v>
      </c>
      <c r="F101" s="255">
        <v>1200</v>
      </c>
      <c r="G101" s="254">
        <v>800</v>
      </c>
      <c r="H101" s="254">
        <v>800</v>
      </c>
      <c r="I101" s="255"/>
      <c r="J101" s="255"/>
      <c r="K101" s="255"/>
      <c r="L101" s="255"/>
      <c r="M101" s="210">
        <v>770</v>
      </c>
      <c r="N101" s="260">
        <v>600</v>
      </c>
      <c r="O101" s="260">
        <v>775</v>
      </c>
      <c r="P101" s="210">
        <v>700</v>
      </c>
      <c r="Q101" s="206">
        <v>1010</v>
      </c>
      <c r="R101" s="198">
        <v>208</v>
      </c>
      <c r="S101" s="198">
        <v>1146</v>
      </c>
      <c r="T101" s="211">
        <v>891</v>
      </c>
      <c r="U101" s="198">
        <v>1190</v>
      </c>
      <c r="V101" s="256">
        <v>558</v>
      </c>
      <c r="W101" s="257">
        <v>488</v>
      </c>
    </row>
    <row r="102" spans="2:23" x14ac:dyDescent="0.2">
      <c r="B102" s="250" t="s">
        <v>240</v>
      </c>
      <c r="C102" s="251" t="s">
        <v>178</v>
      </c>
      <c r="D102" s="258">
        <v>1110</v>
      </c>
      <c r="E102" s="253">
        <v>650</v>
      </c>
      <c r="F102" s="254">
        <v>225</v>
      </c>
      <c r="G102" s="254">
        <v>640</v>
      </c>
      <c r="H102" s="255">
        <v>1390</v>
      </c>
      <c r="I102" s="255">
        <v>500</v>
      </c>
      <c r="J102" s="255">
        <v>8400</v>
      </c>
      <c r="K102" s="255">
        <v>6400</v>
      </c>
      <c r="L102" s="255">
        <v>9100</v>
      </c>
      <c r="M102" s="206">
        <v>4140</v>
      </c>
      <c r="N102" s="64">
        <v>3200</v>
      </c>
      <c r="O102" s="64">
        <v>2010</v>
      </c>
      <c r="P102" s="206">
        <v>1230</v>
      </c>
      <c r="Q102" s="206">
        <v>2400</v>
      </c>
      <c r="R102" s="198">
        <v>1900</v>
      </c>
      <c r="S102" s="198">
        <v>2100</v>
      </c>
      <c r="T102" s="211">
        <v>2300</v>
      </c>
      <c r="U102" s="198">
        <v>1900</v>
      </c>
      <c r="V102" s="256">
        <v>1643</v>
      </c>
      <c r="W102" s="257">
        <v>1321</v>
      </c>
    </row>
    <row r="103" spans="2:23" x14ac:dyDescent="0.2">
      <c r="B103" s="250" t="s">
        <v>179</v>
      </c>
      <c r="C103" s="251" t="s">
        <v>241</v>
      </c>
      <c r="D103" s="252">
        <v>280</v>
      </c>
      <c r="E103" s="253">
        <v>300</v>
      </c>
      <c r="F103" s="254">
        <v>300</v>
      </c>
      <c r="G103" s="254"/>
      <c r="H103" s="254"/>
      <c r="I103" s="255"/>
      <c r="J103" s="255"/>
      <c r="K103" s="255"/>
      <c r="L103" s="255"/>
      <c r="M103" s="210"/>
      <c r="N103" s="260"/>
      <c r="O103" s="260"/>
      <c r="P103" s="210">
        <v>40</v>
      </c>
      <c r="Q103" s="206">
        <v>356</v>
      </c>
      <c r="R103" s="198">
        <v>100</v>
      </c>
      <c r="S103" s="198">
        <v>90</v>
      </c>
      <c r="T103" s="211"/>
      <c r="U103" s="198">
        <v>550</v>
      </c>
      <c r="V103" s="195"/>
      <c r="W103" s="257"/>
    </row>
    <row r="104" spans="2:23" x14ac:dyDescent="0.2">
      <c r="B104" s="250" t="s">
        <v>181</v>
      </c>
      <c r="C104" s="251" t="s">
        <v>182</v>
      </c>
      <c r="D104" s="258">
        <v>2050</v>
      </c>
      <c r="E104" s="259">
        <v>2219</v>
      </c>
      <c r="F104" s="255">
        <v>1950</v>
      </c>
      <c r="G104" s="255">
        <v>2467</v>
      </c>
      <c r="H104" s="255">
        <v>1115</v>
      </c>
      <c r="I104" s="255">
        <v>1300</v>
      </c>
      <c r="J104" s="255">
        <v>1400</v>
      </c>
      <c r="K104" s="255">
        <v>3300</v>
      </c>
      <c r="L104" s="255">
        <v>2700</v>
      </c>
      <c r="M104" s="206">
        <v>3000</v>
      </c>
      <c r="N104" s="64">
        <v>2625</v>
      </c>
      <c r="O104" s="64">
        <v>1350</v>
      </c>
      <c r="P104" s="206">
        <v>670</v>
      </c>
      <c r="Q104" s="206">
        <v>530</v>
      </c>
      <c r="R104" s="198">
        <v>1820</v>
      </c>
      <c r="S104" s="198">
        <v>2180</v>
      </c>
      <c r="T104" s="211">
        <v>1230</v>
      </c>
      <c r="U104" s="198">
        <v>2200</v>
      </c>
      <c r="V104" s="256">
        <v>2844</v>
      </c>
      <c r="W104" s="257">
        <v>2705</v>
      </c>
    </row>
    <row r="105" spans="2:23" x14ac:dyDescent="0.2">
      <c r="B105" s="250" t="s">
        <v>242</v>
      </c>
      <c r="C105" s="251" t="s">
        <v>184</v>
      </c>
      <c r="D105" s="258"/>
      <c r="E105" s="259"/>
      <c r="F105" s="255"/>
      <c r="G105" s="255"/>
      <c r="H105" s="255"/>
      <c r="I105" s="255"/>
      <c r="J105" s="255"/>
      <c r="K105" s="255"/>
      <c r="L105" s="255"/>
      <c r="M105" s="206"/>
      <c r="N105" s="64"/>
      <c r="O105" s="64"/>
      <c r="P105" s="206"/>
      <c r="Q105" s="206"/>
      <c r="R105" s="198"/>
      <c r="S105" s="198"/>
      <c r="T105" s="211"/>
      <c r="U105" s="198"/>
      <c r="V105" s="256">
        <v>76</v>
      </c>
      <c r="W105" s="257">
        <v>51</v>
      </c>
    </row>
    <row r="106" spans="2:23" x14ac:dyDescent="0.2">
      <c r="B106" s="250" t="s">
        <v>185</v>
      </c>
      <c r="C106" s="251" t="s">
        <v>186</v>
      </c>
      <c r="D106" s="252">
        <v>80</v>
      </c>
      <c r="E106" s="253"/>
      <c r="F106" s="254"/>
      <c r="G106" s="254"/>
      <c r="H106" s="254"/>
      <c r="I106" s="255"/>
      <c r="J106" s="255"/>
      <c r="K106" s="255"/>
      <c r="L106" s="255"/>
      <c r="M106" s="210"/>
      <c r="N106" s="260"/>
      <c r="O106" s="260"/>
      <c r="P106" s="210"/>
      <c r="Q106" s="206"/>
      <c r="R106" s="198"/>
      <c r="S106" s="198"/>
      <c r="T106" s="211"/>
      <c r="U106" s="198"/>
      <c r="V106" s="195"/>
      <c r="W106" s="257"/>
    </row>
    <row r="107" spans="2:23" x14ac:dyDescent="0.2">
      <c r="B107" s="250" t="s">
        <v>243</v>
      </c>
      <c r="C107" s="251" t="s">
        <v>244</v>
      </c>
      <c r="D107" s="258">
        <v>63000</v>
      </c>
      <c r="E107" s="259">
        <v>11000</v>
      </c>
      <c r="F107" s="255">
        <v>6500</v>
      </c>
      <c r="G107" s="255">
        <v>3500</v>
      </c>
      <c r="H107" s="255">
        <v>10500</v>
      </c>
      <c r="I107" s="255">
        <v>110800</v>
      </c>
      <c r="J107" s="255">
        <v>110500</v>
      </c>
      <c r="K107" s="255">
        <v>78000</v>
      </c>
      <c r="L107" s="255">
        <v>2800</v>
      </c>
      <c r="M107" s="206">
        <v>1200</v>
      </c>
      <c r="N107" s="64"/>
      <c r="O107" s="64"/>
      <c r="P107" s="206"/>
      <c r="Q107" s="206"/>
      <c r="R107" s="198"/>
      <c r="S107" s="198"/>
      <c r="T107" s="211"/>
      <c r="U107" s="198"/>
      <c r="V107" s="195"/>
      <c r="W107" s="257"/>
    </row>
    <row r="108" spans="2:23" x14ac:dyDescent="0.2">
      <c r="B108" s="250" t="s">
        <v>189</v>
      </c>
      <c r="C108" s="251" t="s">
        <v>190</v>
      </c>
      <c r="D108" s="252">
        <v>70</v>
      </c>
      <c r="E108" s="253"/>
      <c r="F108" s="254"/>
      <c r="G108" s="254"/>
      <c r="H108" s="254"/>
      <c r="I108" s="255"/>
      <c r="J108" s="255"/>
      <c r="K108" s="255"/>
      <c r="L108" s="255"/>
      <c r="M108" s="210"/>
      <c r="N108" s="260"/>
      <c r="O108" s="260"/>
      <c r="P108" s="210"/>
      <c r="Q108" s="206"/>
      <c r="R108" s="198"/>
      <c r="S108" s="198"/>
      <c r="T108" s="211"/>
      <c r="U108" s="198"/>
      <c r="V108" s="195"/>
      <c r="W108" s="257"/>
    </row>
    <row r="109" spans="2:23" x14ac:dyDescent="0.2">
      <c r="B109" s="250" t="s">
        <v>193</v>
      </c>
      <c r="C109" s="251" t="s">
        <v>194</v>
      </c>
      <c r="D109" s="258">
        <v>153000</v>
      </c>
      <c r="E109" s="259">
        <v>114000</v>
      </c>
      <c r="F109" s="255">
        <v>169000</v>
      </c>
      <c r="G109" s="255">
        <v>90000</v>
      </c>
      <c r="H109" s="255">
        <v>75750</v>
      </c>
      <c r="I109" s="255">
        <v>100000</v>
      </c>
      <c r="J109" s="255">
        <v>58000</v>
      </c>
      <c r="K109" s="255">
        <v>56000</v>
      </c>
      <c r="L109" s="255">
        <v>95000</v>
      </c>
      <c r="M109" s="206">
        <v>40000</v>
      </c>
      <c r="N109" s="64">
        <v>54600</v>
      </c>
      <c r="O109" s="64">
        <v>36000</v>
      </c>
      <c r="P109" s="206">
        <v>21000</v>
      </c>
      <c r="Q109" s="206">
        <v>15830</v>
      </c>
      <c r="R109" s="198">
        <v>24000</v>
      </c>
      <c r="S109" s="198">
        <v>26000</v>
      </c>
      <c r="T109" s="211">
        <v>22000</v>
      </c>
      <c r="U109" s="198">
        <v>16000</v>
      </c>
      <c r="V109" s="256">
        <v>18100</v>
      </c>
      <c r="W109" s="257">
        <v>35800</v>
      </c>
    </row>
    <row r="110" spans="2:23" x14ac:dyDescent="0.2">
      <c r="B110" s="250" t="s">
        <v>197</v>
      </c>
      <c r="C110" s="251" t="s">
        <v>198</v>
      </c>
      <c r="D110" s="258">
        <v>6100</v>
      </c>
      <c r="E110" s="259">
        <v>6094</v>
      </c>
      <c r="F110" s="255">
        <v>5250</v>
      </c>
      <c r="G110" s="255">
        <v>3000</v>
      </c>
      <c r="H110" s="255">
        <v>1000</v>
      </c>
      <c r="I110" s="255">
        <v>1000</v>
      </c>
      <c r="J110" s="255">
        <v>750</v>
      </c>
      <c r="K110" s="255">
        <v>160</v>
      </c>
      <c r="L110" s="255">
        <v>115</v>
      </c>
      <c r="M110" s="210">
        <v>100</v>
      </c>
      <c r="N110" s="260"/>
      <c r="O110" s="260"/>
      <c r="P110" s="210"/>
      <c r="Q110" s="206"/>
      <c r="R110" s="198"/>
      <c r="S110" s="198"/>
      <c r="T110" s="211"/>
      <c r="U110" s="198"/>
      <c r="V110" s="195"/>
      <c r="W110" s="257"/>
    </row>
    <row r="111" spans="2:23" x14ac:dyDescent="0.2">
      <c r="B111" s="250" t="s">
        <v>245</v>
      </c>
      <c r="C111" s="251" t="s">
        <v>246</v>
      </c>
      <c r="D111" s="258">
        <v>201000</v>
      </c>
      <c r="E111" s="259">
        <v>164000</v>
      </c>
      <c r="F111" s="255">
        <v>160000</v>
      </c>
      <c r="G111" s="255">
        <v>28000</v>
      </c>
      <c r="H111" s="255">
        <v>27000</v>
      </c>
      <c r="I111" s="255">
        <v>56000</v>
      </c>
      <c r="J111" s="255">
        <v>14900</v>
      </c>
      <c r="K111" s="255">
        <v>17000</v>
      </c>
      <c r="L111" s="255">
        <v>20000</v>
      </c>
      <c r="M111" s="206">
        <v>1200</v>
      </c>
      <c r="N111" s="64">
        <v>35350</v>
      </c>
      <c r="O111" s="64">
        <v>14700</v>
      </c>
      <c r="P111" s="206">
        <v>34450</v>
      </c>
      <c r="Q111" s="206">
        <v>29000</v>
      </c>
      <c r="R111" s="198">
        <v>4200</v>
      </c>
      <c r="S111" s="198">
        <v>170</v>
      </c>
      <c r="T111" s="211"/>
      <c r="U111" s="198">
        <v>12000</v>
      </c>
      <c r="V111" s="256">
        <v>9000</v>
      </c>
      <c r="W111" s="257">
        <v>8800</v>
      </c>
    </row>
    <row r="112" spans="2:23" x14ac:dyDescent="0.2">
      <c r="B112" s="250" t="s">
        <v>201</v>
      </c>
      <c r="C112" s="251" t="s">
        <v>202</v>
      </c>
      <c r="D112" s="258">
        <v>2000</v>
      </c>
      <c r="E112" s="259">
        <v>2000</v>
      </c>
      <c r="F112" s="255">
        <v>2000</v>
      </c>
      <c r="G112" s="254"/>
      <c r="H112" s="254"/>
      <c r="I112" s="255"/>
      <c r="J112" s="255"/>
      <c r="K112" s="255"/>
      <c r="L112" s="255"/>
      <c r="M112" s="210"/>
      <c r="N112" s="260"/>
      <c r="O112" s="260"/>
      <c r="P112" s="210"/>
      <c r="Q112" s="206"/>
      <c r="R112" s="198"/>
      <c r="S112" s="198"/>
      <c r="T112" s="211"/>
      <c r="U112" s="198"/>
      <c r="V112" s="195"/>
      <c r="W112" s="257"/>
    </row>
    <row r="113" spans="2:23" x14ac:dyDescent="0.2">
      <c r="B113" s="250" t="s">
        <v>207</v>
      </c>
      <c r="C113" s="251" t="s">
        <v>208</v>
      </c>
      <c r="D113" s="258">
        <v>7425</v>
      </c>
      <c r="E113" s="253">
        <v>700</v>
      </c>
      <c r="F113" s="254"/>
      <c r="G113" s="254"/>
      <c r="H113" s="254"/>
      <c r="I113" s="255"/>
      <c r="J113" s="255">
        <v>200</v>
      </c>
      <c r="K113" s="255"/>
      <c r="L113" s="255">
        <v>4300</v>
      </c>
      <c r="M113" s="206">
        <v>19874</v>
      </c>
      <c r="N113" s="64">
        <v>1623</v>
      </c>
      <c r="O113" s="64"/>
      <c r="P113" s="206">
        <v>18785</v>
      </c>
      <c r="Q113" s="206">
        <v>19300</v>
      </c>
      <c r="R113" s="198">
        <v>8140</v>
      </c>
      <c r="S113" s="198">
        <v>7262</v>
      </c>
      <c r="T113" s="211">
        <v>30180</v>
      </c>
      <c r="U113" s="198">
        <v>39024</v>
      </c>
      <c r="V113" s="256">
        <v>17103</v>
      </c>
      <c r="W113" s="257">
        <v>17424</v>
      </c>
    </row>
    <row r="114" spans="2:23" x14ac:dyDescent="0.2">
      <c r="B114" s="250" t="s">
        <v>203</v>
      </c>
      <c r="C114" s="251" t="s">
        <v>204</v>
      </c>
      <c r="D114" s="258"/>
      <c r="E114" s="253"/>
      <c r="F114" s="254"/>
      <c r="G114" s="254"/>
      <c r="H114" s="254"/>
      <c r="I114" s="255">
        <v>300</v>
      </c>
      <c r="J114" s="255">
        <v>4300</v>
      </c>
      <c r="K114" s="255">
        <v>1300</v>
      </c>
      <c r="L114" s="255">
        <v>2500</v>
      </c>
      <c r="M114" s="206">
        <v>1600</v>
      </c>
      <c r="N114" s="64">
        <v>650</v>
      </c>
      <c r="O114" s="64">
        <v>500</v>
      </c>
      <c r="P114" s="206">
        <v>500</v>
      </c>
      <c r="Q114" s="206">
        <v>500</v>
      </c>
      <c r="R114" s="198">
        <v>500</v>
      </c>
      <c r="S114" s="198">
        <v>400</v>
      </c>
      <c r="T114" s="211"/>
      <c r="U114" s="198"/>
      <c r="V114" s="195"/>
      <c r="W114" s="257"/>
    </row>
    <row r="115" spans="2:23" x14ac:dyDescent="0.2">
      <c r="B115" s="250" t="s">
        <v>213</v>
      </c>
      <c r="C115" s="251" t="s">
        <v>247</v>
      </c>
      <c r="D115" s="252">
        <v>635</v>
      </c>
      <c r="E115" s="253">
        <v>550</v>
      </c>
      <c r="F115" s="254">
        <v>480</v>
      </c>
      <c r="G115" s="254">
        <v>225</v>
      </c>
      <c r="H115" s="254"/>
      <c r="I115" s="255">
        <v>80</v>
      </c>
      <c r="J115" s="255">
        <v>5300</v>
      </c>
      <c r="K115" s="255">
        <v>3750</v>
      </c>
      <c r="L115" s="255">
        <v>2500</v>
      </c>
      <c r="M115" s="206">
        <v>1950</v>
      </c>
      <c r="N115" s="64">
        <v>1094</v>
      </c>
      <c r="O115" s="64">
        <v>1000</v>
      </c>
      <c r="P115" s="206">
        <v>270</v>
      </c>
      <c r="Q115" s="206">
        <v>311</v>
      </c>
      <c r="R115" s="198">
        <v>1015</v>
      </c>
      <c r="S115" s="198">
        <v>760</v>
      </c>
      <c r="T115" s="211">
        <v>1430</v>
      </c>
      <c r="U115" s="198">
        <v>1110</v>
      </c>
      <c r="V115" s="256">
        <v>830</v>
      </c>
      <c r="W115" s="257">
        <v>600</v>
      </c>
    </row>
    <row r="116" spans="2:23" x14ac:dyDescent="0.2">
      <c r="B116" s="250" t="s">
        <v>199</v>
      </c>
      <c r="C116" s="251" t="s">
        <v>200</v>
      </c>
      <c r="D116" s="252"/>
      <c r="E116" s="253"/>
      <c r="F116" s="254"/>
      <c r="G116" s="254"/>
      <c r="H116" s="254"/>
      <c r="I116" s="255"/>
      <c r="J116" s="255"/>
      <c r="K116" s="255"/>
      <c r="L116" s="255"/>
      <c r="M116" s="206">
        <v>150</v>
      </c>
      <c r="N116" s="64"/>
      <c r="O116" s="64"/>
      <c r="P116" s="206"/>
      <c r="Q116" s="206"/>
      <c r="R116" s="198"/>
      <c r="S116" s="198"/>
      <c r="T116" s="211"/>
      <c r="U116" s="198"/>
      <c r="V116" s="195"/>
      <c r="W116" s="257"/>
    </row>
    <row r="117" spans="2:23" x14ac:dyDescent="0.2">
      <c r="B117" s="261" t="s">
        <v>248</v>
      </c>
      <c r="C117" s="251" t="s">
        <v>249</v>
      </c>
      <c r="D117" s="262"/>
      <c r="E117" s="263"/>
      <c r="F117" s="264"/>
      <c r="G117" s="264"/>
      <c r="H117" s="264"/>
      <c r="I117" s="265"/>
      <c r="J117" s="265"/>
      <c r="K117" s="265"/>
      <c r="L117" s="265"/>
      <c r="M117" s="67"/>
      <c r="N117" s="68"/>
      <c r="O117" s="68"/>
      <c r="P117" s="206"/>
      <c r="Q117" s="206"/>
      <c r="R117" s="198"/>
      <c r="S117" s="198">
        <v>110</v>
      </c>
      <c r="T117" s="211">
        <v>255</v>
      </c>
      <c r="U117" s="198">
        <v>705</v>
      </c>
      <c r="V117" s="256">
        <v>358</v>
      </c>
      <c r="W117" s="257">
        <v>1171</v>
      </c>
    </row>
    <row r="118" spans="2:23" ht="13.5" thickBot="1" x14ac:dyDescent="0.25">
      <c r="B118" s="266" t="s">
        <v>221</v>
      </c>
      <c r="C118" s="267" t="s">
        <v>250</v>
      </c>
      <c r="D118" s="268">
        <v>140</v>
      </c>
      <c r="E118" s="269">
        <v>95</v>
      </c>
      <c r="F118" s="270">
        <v>70</v>
      </c>
      <c r="G118" s="270"/>
      <c r="H118" s="270"/>
      <c r="I118" s="271"/>
      <c r="J118" s="271"/>
      <c r="K118" s="271">
        <v>900</v>
      </c>
      <c r="L118" s="271">
        <v>420</v>
      </c>
      <c r="M118" s="222">
        <v>204</v>
      </c>
      <c r="N118" s="272">
        <v>30</v>
      </c>
      <c r="O118" s="272">
        <v>40</v>
      </c>
      <c r="P118" s="222">
        <v>350</v>
      </c>
      <c r="Q118" s="69">
        <v>195</v>
      </c>
      <c r="R118" s="223">
        <v>165</v>
      </c>
      <c r="S118" s="223">
        <v>160</v>
      </c>
      <c r="T118" s="224">
        <v>180</v>
      </c>
      <c r="U118" s="223">
        <v>280</v>
      </c>
      <c r="V118" s="273">
        <v>27</v>
      </c>
      <c r="W118" s="274">
        <v>20</v>
      </c>
    </row>
    <row r="119" spans="2:23" ht="14.25" thickBot="1" x14ac:dyDescent="0.3">
      <c r="B119" s="275" t="s">
        <v>251</v>
      </c>
      <c r="C119" s="276"/>
      <c r="D119" s="277">
        <v>754655</v>
      </c>
      <c r="E119" s="278">
        <v>460620</v>
      </c>
      <c r="F119" s="279">
        <v>577495</v>
      </c>
      <c r="G119" s="279">
        <v>329417</v>
      </c>
      <c r="H119" s="279">
        <v>334470</v>
      </c>
      <c r="I119" s="279">
        <f t="shared" ref="I119:Q119" si="2">SUM(I82:I118)</f>
        <v>427560</v>
      </c>
      <c r="J119" s="279">
        <f t="shared" si="2"/>
        <v>326909</v>
      </c>
      <c r="K119" s="279">
        <f t="shared" si="2"/>
        <v>334140</v>
      </c>
      <c r="L119" s="279">
        <f t="shared" si="2"/>
        <v>290360</v>
      </c>
      <c r="M119" s="279">
        <f t="shared" si="2"/>
        <v>184417</v>
      </c>
      <c r="N119" s="280">
        <f t="shared" si="2"/>
        <v>208088</v>
      </c>
      <c r="O119" s="280">
        <f t="shared" si="2"/>
        <v>104754</v>
      </c>
      <c r="P119" s="279">
        <f t="shared" si="2"/>
        <v>123127</v>
      </c>
      <c r="Q119" s="72">
        <f t="shared" si="2"/>
        <v>97932</v>
      </c>
      <c r="R119" s="134">
        <f t="shared" ref="R119:W119" si="3">SUM(R82:R118)</f>
        <v>65778</v>
      </c>
      <c r="S119" s="134">
        <f t="shared" si="3"/>
        <v>74494</v>
      </c>
      <c r="T119" s="232">
        <f t="shared" si="3"/>
        <v>80417</v>
      </c>
      <c r="U119" s="134">
        <f t="shared" si="3"/>
        <v>97218</v>
      </c>
      <c r="V119" s="281">
        <f t="shared" si="3"/>
        <v>76148</v>
      </c>
      <c r="W119" s="282">
        <f t="shared" si="3"/>
        <v>138264</v>
      </c>
    </row>
    <row r="120" spans="2:23" x14ac:dyDescent="0.2">
      <c r="B120" s="283"/>
      <c r="C120" s="284"/>
      <c r="D120" s="285"/>
      <c r="E120" s="286"/>
      <c r="F120" s="285"/>
      <c r="G120" s="285"/>
      <c r="H120" s="285"/>
      <c r="I120" s="285"/>
      <c r="J120" s="285"/>
      <c r="K120" s="285"/>
    </row>
    <row r="121" spans="2:23" ht="12.75" customHeight="1" x14ac:dyDescent="0.2">
      <c r="B121" s="287" t="s">
        <v>252</v>
      </c>
      <c r="C121" s="9"/>
      <c r="D121" s="9"/>
      <c r="E121" s="9"/>
      <c r="F121" s="9"/>
      <c r="G121" s="9"/>
      <c r="H121" s="9"/>
      <c r="I121" s="9"/>
    </row>
    <row r="122" spans="2:23" ht="13.5" thickBot="1" x14ac:dyDescent="0.25"/>
    <row r="123" spans="2:23" ht="13.5" customHeight="1" thickBot="1" x14ac:dyDescent="0.25">
      <c r="B123" s="149" t="s">
        <v>84</v>
      </c>
      <c r="C123" s="150"/>
      <c r="D123" s="151" t="s">
        <v>85</v>
      </c>
      <c r="E123" s="152"/>
      <c r="F123" s="152"/>
      <c r="G123" s="152"/>
      <c r="H123" s="152"/>
      <c r="I123" s="152"/>
      <c r="J123" s="152"/>
      <c r="K123" s="152"/>
      <c r="L123" s="152"/>
      <c r="M123" s="152"/>
      <c r="N123" s="152"/>
      <c r="O123" s="152"/>
      <c r="P123" s="152"/>
      <c r="Q123" s="152"/>
      <c r="R123" s="152"/>
      <c r="S123" s="152"/>
      <c r="T123" s="152"/>
      <c r="U123" s="152"/>
      <c r="V123" s="152"/>
      <c r="W123" s="153"/>
    </row>
    <row r="124" spans="2:23" ht="12.75" customHeight="1" x14ac:dyDescent="0.2">
      <c r="B124" s="154" t="s">
        <v>86</v>
      </c>
      <c r="C124" s="288" t="s">
        <v>87</v>
      </c>
      <c r="D124" s="156" t="s">
        <v>88</v>
      </c>
      <c r="E124" s="157" t="s">
        <v>89</v>
      </c>
      <c r="F124" s="158" t="s">
        <v>89</v>
      </c>
      <c r="G124" s="158" t="s">
        <v>89</v>
      </c>
      <c r="H124" s="158" t="s">
        <v>89</v>
      </c>
      <c r="I124" s="158" t="s">
        <v>89</v>
      </c>
      <c r="J124" s="159" t="s">
        <v>90</v>
      </c>
      <c r="K124" s="159" t="s">
        <v>91</v>
      </c>
      <c r="L124" s="159" t="s">
        <v>92</v>
      </c>
      <c r="M124" s="160" t="s">
        <v>89</v>
      </c>
      <c r="N124" s="160" t="s">
        <v>89</v>
      </c>
      <c r="O124" s="160" t="s">
        <v>89</v>
      </c>
      <c r="P124" s="160" t="s">
        <v>89</v>
      </c>
      <c r="Q124" s="161" t="s">
        <v>89</v>
      </c>
      <c r="R124" s="162" t="s">
        <v>89</v>
      </c>
      <c r="S124" s="162" t="s">
        <v>89</v>
      </c>
      <c r="T124" s="162" t="s">
        <v>89</v>
      </c>
      <c r="U124" s="162" t="s">
        <v>89</v>
      </c>
      <c r="V124" s="163" t="s">
        <v>89</v>
      </c>
      <c r="W124" s="164" t="s">
        <v>89</v>
      </c>
    </row>
    <row r="125" spans="2:23" ht="26.25" thickBot="1" x14ac:dyDescent="0.25">
      <c r="B125" s="154"/>
      <c r="C125" s="288"/>
      <c r="D125" s="289" t="s">
        <v>93</v>
      </c>
      <c r="E125" s="290" t="s">
        <v>94</v>
      </c>
      <c r="F125" s="291" t="s">
        <v>95</v>
      </c>
      <c r="G125" s="291" t="s">
        <v>96</v>
      </c>
      <c r="H125" s="291" t="s">
        <v>97</v>
      </c>
      <c r="I125" s="291" t="s">
        <v>98</v>
      </c>
      <c r="J125" s="292"/>
      <c r="K125" s="292"/>
      <c r="L125" s="292"/>
      <c r="M125" s="293" t="s">
        <v>99</v>
      </c>
      <c r="N125" s="293" t="s">
        <v>100</v>
      </c>
      <c r="O125" s="293" t="s">
        <v>101</v>
      </c>
      <c r="P125" s="293" t="s">
        <v>102</v>
      </c>
      <c r="Q125" s="294" t="s">
        <v>103</v>
      </c>
      <c r="R125" s="295" t="s">
        <v>104</v>
      </c>
      <c r="S125" s="295" t="s">
        <v>105</v>
      </c>
      <c r="T125" s="295" t="s">
        <v>106</v>
      </c>
      <c r="U125" s="295" t="s">
        <v>107</v>
      </c>
      <c r="V125" s="296" t="s">
        <v>253</v>
      </c>
      <c r="W125" s="297" t="s">
        <v>109</v>
      </c>
    </row>
    <row r="126" spans="2:23" x14ac:dyDescent="0.2">
      <c r="B126" s="241" t="s">
        <v>121</v>
      </c>
      <c r="C126" s="298" t="s">
        <v>122</v>
      </c>
      <c r="D126" s="243">
        <v>500</v>
      </c>
      <c r="E126" s="299">
        <v>11500</v>
      </c>
      <c r="F126" s="246">
        <v>10000</v>
      </c>
      <c r="G126" s="246">
        <v>8000</v>
      </c>
      <c r="H126" s="245">
        <v>700</v>
      </c>
      <c r="I126" s="245"/>
      <c r="J126" s="245">
        <v>175</v>
      </c>
      <c r="K126" s="245">
        <v>595</v>
      </c>
      <c r="L126" s="245">
        <v>718</v>
      </c>
      <c r="M126" s="181">
        <v>335</v>
      </c>
      <c r="N126" s="181">
        <v>200</v>
      </c>
      <c r="O126" s="181">
        <v>233</v>
      </c>
      <c r="P126" s="181"/>
      <c r="Q126" s="182"/>
      <c r="R126" s="185"/>
      <c r="S126" s="185"/>
      <c r="T126" s="185"/>
      <c r="U126" s="185"/>
      <c r="V126" s="300"/>
      <c r="W126" s="301"/>
    </row>
    <row r="127" spans="2:23" x14ac:dyDescent="0.2">
      <c r="B127" s="250" t="s">
        <v>254</v>
      </c>
      <c r="C127" s="302" t="s">
        <v>118</v>
      </c>
      <c r="D127" s="252">
        <v>150</v>
      </c>
      <c r="E127" s="259">
        <v>2940</v>
      </c>
      <c r="F127" s="255">
        <v>2000</v>
      </c>
      <c r="G127" s="255">
        <v>4100</v>
      </c>
      <c r="H127" s="255">
        <v>3300</v>
      </c>
      <c r="I127" s="255">
        <v>3200</v>
      </c>
      <c r="J127" s="255">
        <v>4830</v>
      </c>
      <c r="K127" s="255">
        <v>2448</v>
      </c>
      <c r="L127" s="255">
        <v>1730</v>
      </c>
      <c r="M127" s="210">
        <v>803</v>
      </c>
      <c r="N127" s="210"/>
      <c r="O127" s="210">
        <v>994</v>
      </c>
      <c r="P127" s="206">
        <v>1494</v>
      </c>
      <c r="Q127" s="206">
        <v>500</v>
      </c>
      <c r="R127" s="207">
        <v>465</v>
      </c>
      <c r="S127" s="207"/>
      <c r="T127" s="207"/>
      <c r="U127" s="207"/>
      <c r="V127" s="148"/>
      <c r="W127" s="303"/>
    </row>
    <row r="128" spans="2:23" x14ac:dyDescent="0.2">
      <c r="B128" s="250" t="s">
        <v>115</v>
      </c>
      <c r="C128" s="302" t="s">
        <v>116</v>
      </c>
      <c r="D128" s="252"/>
      <c r="E128" s="259"/>
      <c r="F128" s="255"/>
      <c r="G128" s="255"/>
      <c r="H128" s="255"/>
      <c r="I128" s="255"/>
      <c r="J128" s="255"/>
      <c r="K128" s="255"/>
      <c r="L128" s="255"/>
      <c r="M128" s="210"/>
      <c r="N128" s="210"/>
      <c r="O128" s="210"/>
      <c r="P128" s="206"/>
      <c r="Q128" s="206"/>
      <c r="R128" s="207">
        <v>730</v>
      </c>
      <c r="S128" s="211">
        <v>3400</v>
      </c>
      <c r="T128" s="211">
        <v>3241</v>
      </c>
      <c r="U128" s="211">
        <v>1128</v>
      </c>
      <c r="V128" s="148"/>
      <c r="W128" s="303"/>
    </row>
    <row r="129" spans="2:23" ht="26.25" customHeight="1" x14ac:dyDescent="0.2">
      <c r="B129" s="304" t="s">
        <v>153</v>
      </c>
      <c r="C129" s="305" t="s">
        <v>154</v>
      </c>
      <c r="D129" s="306">
        <v>43100</v>
      </c>
      <c r="E129" s="307">
        <v>37900</v>
      </c>
      <c r="F129" s="307">
        <v>34050</v>
      </c>
      <c r="G129" s="307">
        <v>39000</v>
      </c>
      <c r="H129" s="307">
        <v>32610</v>
      </c>
      <c r="I129" s="307">
        <v>31696</v>
      </c>
      <c r="J129" s="307">
        <v>42760</v>
      </c>
      <c r="K129" s="307">
        <v>31645</v>
      </c>
      <c r="L129" s="307">
        <v>28849</v>
      </c>
      <c r="M129" s="211">
        <v>33891</v>
      </c>
      <c r="N129" s="211">
        <v>23120</v>
      </c>
      <c r="O129" s="211">
        <v>22770</v>
      </c>
      <c r="P129" s="211">
        <v>26525</v>
      </c>
      <c r="Q129" s="211">
        <v>29295</v>
      </c>
      <c r="R129" s="211">
        <v>30955</v>
      </c>
      <c r="S129" s="211">
        <v>29180</v>
      </c>
      <c r="T129" s="211">
        <v>30075</v>
      </c>
      <c r="U129" s="211">
        <v>24505</v>
      </c>
      <c r="V129" s="308">
        <v>28642</v>
      </c>
      <c r="W129" s="257">
        <v>26720</v>
      </c>
    </row>
    <row r="130" spans="2:23" x14ac:dyDescent="0.2">
      <c r="B130" s="250" t="s">
        <v>255</v>
      </c>
      <c r="C130" s="302" t="s">
        <v>256</v>
      </c>
      <c r="D130" s="258"/>
      <c r="E130" s="259"/>
      <c r="F130" s="255"/>
      <c r="G130" s="255"/>
      <c r="H130" s="255"/>
      <c r="I130" s="255"/>
      <c r="J130" s="255">
        <v>87</v>
      </c>
      <c r="K130" s="255"/>
      <c r="L130" s="255"/>
      <c r="M130" s="210"/>
      <c r="N130" s="210"/>
      <c r="O130" s="210"/>
      <c r="P130" s="210"/>
      <c r="Q130" s="206"/>
      <c r="R130" s="207"/>
      <c r="S130" s="207"/>
      <c r="T130" s="207"/>
      <c r="U130" s="207"/>
      <c r="V130" s="148"/>
      <c r="W130" s="303"/>
    </row>
    <row r="131" spans="2:23" ht="13.5" thickBot="1" x14ac:dyDescent="0.25">
      <c r="B131" s="266" t="s">
        <v>257</v>
      </c>
      <c r="C131" s="309" t="s">
        <v>218</v>
      </c>
      <c r="D131" s="268"/>
      <c r="E131" s="269"/>
      <c r="F131" s="270"/>
      <c r="G131" s="270"/>
      <c r="H131" s="270">
        <v>150</v>
      </c>
      <c r="I131" s="270"/>
      <c r="J131" s="270">
        <v>46</v>
      </c>
      <c r="K131" s="270"/>
      <c r="L131" s="270"/>
      <c r="M131" s="222">
        <v>7</v>
      </c>
      <c r="N131" s="222"/>
      <c r="O131" s="222"/>
      <c r="P131" s="222"/>
      <c r="Q131" s="69"/>
      <c r="R131" s="310"/>
      <c r="S131" s="310"/>
      <c r="T131" s="310"/>
      <c r="U131" s="310"/>
      <c r="V131" s="311"/>
      <c r="W131" s="312"/>
    </row>
    <row r="132" spans="2:23" ht="14.25" thickBot="1" x14ac:dyDescent="0.3">
      <c r="B132" s="275" t="s">
        <v>251</v>
      </c>
      <c r="C132" s="276"/>
      <c r="D132" s="277">
        <v>43750</v>
      </c>
      <c r="E132" s="313">
        <v>52340</v>
      </c>
      <c r="F132" s="279">
        <v>46050</v>
      </c>
      <c r="G132" s="279">
        <v>51100</v>
      </c>
      <c r="H132" s="279">
        <v>36360</v>
      </c>
      <c r="I132" s="279">
        <f t="shared" ref="I132:P132" si="4">SUM(I126:I131)</f>
        <v>34896</v>
      </c>
      <c r="J132" s="279">
        <f t="shared" si="4"/>
        <v>47898</v>
      </c>
      <c r="K132" s="279">
        <f t="shared" si="4"/>
        <v>34688</v>
      </c>
      <c r="L132" s="279">
        <f t="shared" si="4"/>
        <v>31297</v>
      </c>
      <c r="M132" s="279">
        <f t="shared" si="4"/>
        <v>35036</v>
      </c>
      <c r="N132" s="279">
        <f t="shared" si="4"/>
        <v>23320</v>
      </c>
      <c r="O132" s="279">
        <f t="shared" si="4"/>
        <v>23997</v>
      </c>
      <c r="P132" s="279">
        <f t="shared" si="4"/>
        <v>28019</v>
      </c>
      <c r="Q132" s="72">
        <f>SUM(Q126:Q131)</f>
        <v>29795</v>
      </c>
      <c r="R132" s="232">
        <f>SUM(R126:R131)</f>
        <v>32150</v>
      </c>
      <c r="S132" s="232">
        <f>SUM(S128:S131)</f>
        <v>32580</v>
      </c>
      <c r="T132" s="232">
        <f>SUM(T128:T131)</f>
        <v>33316</v>
      </c>
      <c r="U132" s="232">
        <f>SUM(U126:U131)</f>
        <v>25633</v>
      </c>
      <c r="V132" s="232">
        <f>SUM(V126:V131)</f>
        <v>28642</v>
      </c>
      <c r="W132" s="232">
        <f>SUM(W126:W131)</f>
        <v>26720</v>
      </c>
    </row>
  </sheetData>
  <mergeCells count="23">
    <mergeCell ref="B121:I121"/>
    <mergeCell ref="B123:C123"/>
    <mergeCell ref="D123:W123"/>
    <mergeCell ref="B124:B125"/>
    <mergeCell ref="C124:C125"/>
    <mergeCell ref="J124:J125"/>
    <mergeCell ref="K124:K125"/>
    <mergeCell ref="L124:L125"/>
    <mergeCell ref="B77:F77"/>
    <mergeCell ref="B79:C79"/>
    <mergeCell ref="D79:W79"/>
    <mergeCell ref="B80:B81"/>
    <mergeCell ref="C80:C81"/>
    <mergeCell ref="J80:J81"/>
    <mergeCell ref="K80:K81"/>
    <mergeCell ref="L80:L81"/>
    <mergeCell ref="B14:C14"/>
    <mergeCell ref="D14:W14"/>
    <mergeCell ref="B15:B16"/>
    <mergeCell ref="C15:C16"/>
    <mergeCell ref="J15:J16"/>
    <mergeCell ref="K15:K16"/>
    <mergeCell ref="L15:L16"/>
  </mergeCells>
  <pageMargins left="0.35433070866141736" right="0.19685039370078741" top="0.43307086614173229" bottom="0.98425196850393704" header="0" footer="0"/>
  <pageSetup paperSize="8" scale="70" fitToHeight="6"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04"/>
  <sheetViews>
    <sheetView zoomScale="70" zoomScaleNormal="70" workbookViewId="0">
      <selection activeCell="B41" sqref="B41"/>
    </sheetView>
  </sheetViews>
  <sheetFormatPr baseColWidth="10" defaultRowHeight="12.75" x14ac:dyDescent="0.2"/>
  <cols>
    <col min="1" max="1" width="2.5703125" customWidth="1"/>
    <col min="2" max="2" width="55.85546875" customWidth="1"/>
    <col min="3" max="3" width="10.28515625" customWidth="1"/>
    <col min="4" max="4" width="9.28515625" customWidth="1"/>
    <col min="5" max="5" width="10.28515625" customWidth="1"/>
    <col min="6" max="6" width="8.42578125" customWidth="1"/>
    <col min="7" max="7" width="9.5703125" customWidth="1"/>
    <col min="8" max="8" width="8.28515625" customWidth="1"/>
    <col min="9" max="9" width="9.28515625" customWidth="1"/>
    <col min="10" max="10" width="10.28515625" customWidth="1"/>
    <col min="11" max="11" width="8.5703125" customWidth="1"/>
    <col min="12" max="12" width="8.7109375" customWidth="1"/>
    <col min="13" max="13" width="9.28515625" customWidth="1"/>
    <col min="14" max="14" width="8.5703125" customWidth="1"/>
    <col min="15" max="15" width="10.7109375" customWidth="1"/>
    <col min="16" max="16" width="9.5703125" customWidth="1"/>
    <col min="17" max="17" width="9" style="42" customWidth="1"/>
    <col min="18" max="19" width="9.28515625" customWidth="1"/>
    <col min="20" max="22" width="9" customWidth="1"/>
    <col min="23" max="23" width="10" customWidth="1"/>
  </cols>
  <sheetData>
    <row r="2" spans="2:24" ht="18" x14ac:dyDescent="0.25">
      <c r="B2" s="36" t="s">
        <v>0</v>
      </c>
    </row>
    <row r="3" spans="2:24" ht="15.75" x14ac:dyDescent="0.25">
      <c r="B3" s="39"/>
    </row>
    <row r="6" spans="2:24" x14ac:dyDescent="0.2">
      <c r="B6" s="40" t="s">
        <v>31</v>
      </c>
      <c r="C6" t="s">
        <v>32</v>
      </c>
    </row>
    <row r="7" spans="2:24" x14ac:dyDescent="0.2">
      <c r="B7" s="40"/>
    </row>
    <row r="8" spans="2:24" x14ac:dyDescent="0.2">
      <c r="B8" s="40" t="s">
        <v>33</v>
      </c>
      <c r="C8" s="41" t="s">
        <v>28</v>
      </c>
      <c r="D8" t="s">
        <v>258</v>
      </c>
    </row>
    <row r="9" spans="2:24" x14ac:dyDescent="0.2">
      <c r="B9" s="40"/>
    </row>
    <row r="10" spans="2:24" x14ac:dyDescent="0.2">
      <c r="B10" s="40" t="s">
        <v>35</v>
      </c>
      <c r="C10" t="s">
        <v>259</v>
      </c>
    </row>
    <row r="11" spans="2:24" x14ac:dyDescent="0.2">
      <c r="B11" s="40"/>
    </row>
    <row r="13" spans="2:24" x14ac:dyDescent="0.2">
      <c r="B13" s="314" t="s">
        <v>260</v>
      </c>
      <c r="C13" s="314"/>
      <c r="D13" s="314"/>
      <c r="E13" s="314"/>
      <c r="F13" s="314"/>
      <c r="G13" s="314"/>
      <c r="H13" s="314"/>
      <c r="I13" s="314"/>
    </row>
    <row r="14" spans="2:24" ht="13.5" thickBot="1" x14ac:dyDescent="0.25"/>
    <row r="15" spans="2:24" ht="13.5" thickBot="1" x14ac:dyDescent="0.25">
      <c r="B15" s="71" t="s">
        <v>37</v>
      </c>
      <c r="C15" s="315">
        <v>2003</v>
      </c>
      <c r="D15" s="315">
        <v>2004</v>
      </c>
      <c r="E15" s="315">
        <v>2005</v>
      </c>
      <c r="F15" s="315">
        <v>2006</v>
      </c>
      <c r="G15" s="315">
        <v>2007</v>
      </c>
      <c r="H15" s="315">
        <v>2008</v>
      </c>
      <c r="I15" s="315">
        <v>2009</v>
      </c>
      <c r="J15" s="315">
        <v>2010</v>
      </c>
      <c r="K15" s="315">
        <v>2011</v>
      </c>
      <c r="L15" s="315">
        <v>2012</v>
      </c>
      <c r="M15" s="316">
        <v>2013</v>
      </c>
      <c r="N15" s="315">
        <v>2014</v>
      </c>
      <c r="O15" s="315">
        <v>2015</v>
      </c>
      <c r="P15" s="113">
        <v>2016</v>
      </c>
      <c r="Q15" s="317">
        <v>2017</v>
      </c>
      <c r="R15" s="81">
        <v>2018</v>
      </c>
      <c r="S15" s="82">
        <v>2019</v>
      </c>
      <c r="T15" s="82">
        <v>2020</v>
      </c>
      <c r="U15" s="81">
        <v>2021</v>
      </c>
      <c r="V15" s="318">
        <v>2022</v>
      </c>
      <c r="W15" s="319">
        <v>2023</v>
      </c>
      <c r="X15" s="320"/>
    </row>
    <row r="16" spans="2:24" x14ac:dyDescent="0.2">
      <c r="B16" s="321" t="s">
        <v>261</v>
      </c>
      <c r="C16" s="322">
        <v>1.5</v>
      </c>
      <c r="D16" s="322"/>
      <c r="E16" s="322">
        <v>0.3</v>
      </c>
      <c r="F16" s="322">
        <v>4</v>
      </c>
      <c r="G16" s="322">
        <v>2</v>
      </c>
      <c r="H16" s="322">
        <v>3</v>
      </c>
      <c r="I16" s="322">
        <v>3.5</v>
      </c>
      <c r="J16" s="322">
        <v>2</v>
      </c>
      <c r="K16" s="322">
        <v>1</v>
      </c>
      <c r="L16" s="322">
        <v>4.5</v>
      </c>
      <c r="M16" s="322">
        <v>4</v>
      </c>
      <c r="N16" s="322">
        <v>3.5</v>
      </c>
      <c r="O16" s="322">
        <v>2</v>
      </c>
      <c r="P16" s="322">
        <v>3</v>
      </c>
      <c r="Q16" s="323">
        <v>1.5</v>
      </c>
      <c r="R16" s="322">
        <v>1</v>
      </c>
      <c r="S16" s="323">
        <v>0.5</v>
      </c>
      <c r="T16" s="323">
        <v>0.5</v>
      </c>
      <c r="U16" s="322">
        <v>0.2</v>
      </c>
      <c r="V16" s="322">
        <v>1.1000000000000001</v>
      </c>
      <c r="W16" s="322">
        <v>3</v>
      </c>
    </row>
    <row r="17" spans="2:23" x14ac:dyDescent="0.2">
      <c r="B17" s="324" t="s">
        <v>262</v>
      </c>
      <c r="C17" s="325"/>
      <c r="D17" s="325">
        <v>0.5</v>
      </c>
      <c r="E17" s="325"/>
      <c r="F17" s="325"/>
      <c r="G17" s="325"/>
      <c r="H17" s="325"/>
      <c r="I17" s="325">
        <v>0.3</v>
      </c>
      <c r="J17" s="326"/>
      <c r="K17" s="325">
        <v>1</v>
      </c>
      <c r="L17" s="325"/>
      <c r="M17" s="325"/>
      <c r="N17" s="325"/>
      <c r="O17" s="325"/>
      <c r="P17" s="325">
        <v>0.1</v>
      </c>
      <c r="Q17" s="327"/>
      <c r="R17" s="325">
        <v>0.5</v>
      </c>
      <c r="S17" s="327"/>
      <c r="T17" s="327">
        <v>0.1</v>
      </c>
      <c r="U17" s="325">
        <v>0.1</v>
      </c>
      <c r="V17" s="325">
        <v>0.4</v>
      </c>
      <c r="W17" s="325">
        <v>0.1</v>
      </c>
    </row>
    <row r="18" spans="2:23" x14ac:dyDescent="0.2">
      <c r="B18" s="324" t="s">
        <v>263</v>
      </c>
      <c r="C18" s="325"/>
      <c r="D18" s="325"/>
      <c r="E18" s="325"/>
      <c r="F18" s="325">
        <v>0.25</v>
      </c>
      <c r="G18" s="325"/>
      <c r="H18" s="325">
        <v>0.5</v>
      </c>
      <c r="I18" s="325"/>
      <c r="J18" s="326"/>
      <c r="K18" s="325">
        <v>1</v>
      </c>
      <c r="L18" s="325"/>
      <c r="M18" s="325"/>
      <c r="N18" s="325"/>
      <c r="O18" s="325"/>
      <c r="P18" s="325">
        <v>2</v>
      </c>
      <c r="Q18" s="327">
        <v>0.5</v>
      </c>
      <c r="R18" s="325"/>
      <c r="S18" s="327">
        <v>0.5</v>
      </c>
      <c r="T18" s="327">
        <v>0.1</v>
      </c>
      <c r="U18" s="325">
        <v>0.2</v>
      </c>
      <c r="V18" s="325">
        <v>0.1</v>
      </c>
      <c r="W18" s="325"/>
    </row>
    <row r="19" spans="2:23" x14ac:dyDescent="0.2">
      <c r="B19" s="324" t="s">
        <v>264</v>
      </c>
      <c r="C19" s="325">
        <v>0.2</v>
      </c>
      <c r="D19" s="325"/>
      <c r="E19" s="325"/>
      <c r="F19" s="325"/>
      <c r="G19" s="325"/>
      <c r="H19" s="325"/>
      <c r="I19" s="325"/>
      <c r="J19" s="326"/>
      <c r="K19" s="325">
        <v>1</v>
      </c>
      <c r="L19" s="325">
        <v>7</v>
      </c>
      <c r="M19" s="325"/>
      <c r="N19" s="325">
        <v>2.5</v>
      </c>
      <c r="O19" s="325"/>
      <c r="P19" s="325"/>
      <c r="Q19" s="327"/>
      <c r="R19" s="325"/>
      <c r="S19" s="327">
        <v>2.2000000000000002</v>
      </c>
      <c r="T19" s="327">
        <v>2</v>
      </c>
      <c r="U19" s="325">
        <v>2.2000000000000002</v>
      </c>
      <c r="V19" s="325">
        <v>2</v>
      </c>
      <c r="W19" s="325">
        <v>4.4000000000000004</v>
      </c>
    </row>
    <row r="20" spans="2:23" x14ac:dyDescent="0.2">
      <c r="B20" s="324" t="s">
        <v>265</v>
      </c>
      <c r="C20" s="325">
        <v>0.5</v>
      </c>
      <c r="D20" s="325">
        <v>2</v>
      </c>
      <c r="E20" s="325"/>
      <c r="F20" s="325"/>
      <c r="G20" s="325"/>
      <c r="H20" s="325"/>
      <c r="I20" s="325"/>
      <c r="J20" s="326"/>
      <c r="K20" s="325">
        <v>1</v>
      </c>
      <c r="L20" s="325"/>
      <c r="M20" s="325"/>
      <c r="N20" s="325">
        <v>1</v>
      </c>
      <c r="O20" s="325"/>
      <c r="P20" s="325"/>
      <c r="Q20" s="327"/>
      <c r="R20" s="325"/>
      <c r="S20" s="327"/>
      <c r="T20" s="327">
        <v>0.6</v>
      </c>
      <c r="U20" s="325">
        <v>0.7</v>
      </c>
      <c r="V20" s="325">
        <v>0.6</v>
      </c>
      <c r="W20" s="325">
        <v>0.1</v>
      </c>
    </row>
    <row r="21" spans="2:23" x14ac:dyDescent="0.2">
      <c r="B21" s="324" t="s">
        <v>266</v>
      </c>
      <c r="C21" s="325"/>
      <c r="D21" s="325"/>
      <c r="E21" s="325"/>
      <c r="F21" s="325">
        <v>0.7</v>
      </c>
      <c r="G21" s="325"/>
      <c r="H21" s="325"/>
      <c r="I21" s="325"/>
      <c r="J21" s="326"/>
      <c r="K21" s="325">
        <v>2</v>
      </c>
      <c r="L21" s="325">
        <v>3.5</v>
      </c>
      <c r="M21" s="325"/>
      <c r="N21" s="325">
        <v>2</v>
      </c>
      <c r="O21" s="325"/>
      <c r="P21" s="325"/>
      <c r="Q21" s="327"/>
      <c r="R21" s="325"/>
      <c r="S21" s="327"/>
      <c r="T21" s="327"/>
      <c r="U21" s="325"/>
      <c r="V21" s="325"/>
      <c r="W21" s="325">
        <v>0.2</v>
      </c>
    </row>
    <row r="22" spans="2:23" x14ac:dyDescent="0.2">
      <c r="B22" s="324" t="s">
        <v>267</v>
      </c>
      <c r="C22" s="325"/>
      <c r="D22" s="325">
        <v>0.5</v>
      </c>
      <c r="E22" s="325"/>
      <c r="F22" s="325"/>
      <c r="G22" s="325"/>
      <c r="H22" s="325"/>
      <c r="I22" s="325"/>
      <c r="J22" s="326"/>
      <c r="K22" s="325"/>
      <c r="L22" s="325"/>
      <c r="M22" s="325"/>
      <c r="N22" s="325"/>
      <c r="O22" s="325"/>
      <c r="P22" s="325"/>
      <c r="Q22" s="327"/>
      <c r="R22" s="325"/>
      <c r="S22" s="327"/>
      <c r="T22" s="327"/>
      <c r="U22" s="325"/>
      <c r="V22" s="325"/>
      <c r="W22" s="325"/>
    </row>
    <row r="23" spans="2:23" x14ac:dyDescent="0.2">
      <c r="B23" s="324" t="s">
        <v>268</v>
      </c>
      <c r="C23" s="325">
        <v>245</v>
      </c>
      <c r="D23" s="325"/>
      <c r="E23" s="325">
        <v>130</v>
      </c>
      <c r="F23" s="325">
        <v>50</v>
      </c>
      <c r="G23" s="325">
        <v>220</v>
      </c>
      <c r="H23" s="325">
        <v>49</v>
      </c>
      <c r="I23" s="325"/>
      <c r="J23" s="325">
        <v>380</v>
      </c>
      <c r="K23" s="325">
        <v>30</v>
      </c>
      <c r="L23" s="325">
        <v>15</v>
      </c>
      <c r="M23" s="325">
        <v>117</v>
      </c>
      <c r="N23" s="325">
        <v>30</v>
      </c>
      <c r="O23" s="325">
        <v>174</v>
      </c>
      <c r="P23" s="325">
        <v>110</v>
      </c>
      <c r="Q23" s="327">
        <v>20</v>
      </c>
      <c r="R23" s="325">
        <v>20</v>
      </c>
      <c r="S23" s="327">
        <v>75</v>
      </c>
      <c r="T23" s="327">
        <v>150</v>
      </c>
      <c r="U23" s="325">
        <v>62</v>
      </c>
      <c r="V23" s="325">
        <v>212</v>
      </c>
      <c r="W23" s="325">
        <v>50</v>
      </c>
    </row>
    <row r="24" spans="2:23" x14ac:dyDescent="0.2">
      <c r="B24" s="324" t="s">
        <v>269</v>
      </c>
      <c r="C24" s="325">
        <v>290</v>
      </c>
      <c r="D24" s="325">
        <v>40</v>
      </c>
      <c r="E24" s="325">
        <v>304</v>
      </c>
      <c r="F24" s="325"/>
      <c r="G24" s="325">
        <v>270</v>
      </c>
      <c r="H24" s="325"/>
      <c r="I24" s="325"/>
      <c r="J24" s="325">
        <v>320</v>
      </c>
      <c r="K24" s="325"/>
      <c r="L24" s="325">
        <v>202</v>
      </c>
      <c r="M24" s="325">
        <v>49</v>
      </c>
      <c r="N24" s="325"/>
      <c r="O24" s="325">
        <v>64</v>
      </c>
      <c r="P24" s="325">
        <v>230</v>
      </c>
      <c r="Q24" s="327"/>
      <c r="R24" s="325"/>
      <c r="S24" s="327"/>
      <c r="T24" s="327">
        <v>60</v>
      </c>
      <c r="U24" s="325">
        <v>32</v>
      </c>
      <c r="V24" s="325">
        <v>95</v>
      </c>
      <c r="W24" s="325"/>
    </row>
    <row r="25" spans="2:23" x14ac:dyDescent="0.2">
      <c r="B25" s="324" t="s">
        <v>270</v>
      </c>
      <c r="C25" s="325">
        <v>1.5</v>
      </c>
      <c r="D25" s="325">
        <v>29</v>
      </c>
      <c r="E25" s="325">
        <v>50</v>
      </c>
      <c r="F25" s="325"/>
      <c r="G25" s="325">
        <v>79</v>
      </c>
      <c r="H25" s="325"/>
      <c r="I25" s="325"/>
      <c r="J25" s="325">
        <v>25</v>
      </c>
      <c r="K25" s="325">
        <v>10</v>
      </c>
      <c r="L25" s="325">
        <v>163</v>
      </c>
      <c r="M25" s="325">
        <v>38</v>
      </c>
      <c r="N25" s="325">
        <v>20</v>
      </c>
      <c r="O25" s="325">
        <v>212</v>
      </c>
      <c r="P25" s="325">
        <v>120</v>
      </c>
      <c r="Q25" s="327"/>
      <c r="R25" s="325"/>
      <c r="S25" s="327">
        <v>195</v>
      </c>
      <c r="T25" s="327">
        <v>240</v>
      </c>
      <c r="U25" s="325">
        <v>8</v>
      </c>
      <c r="V25" s="325">
        <v>145</v>
      </c>
      <c r="W25" s="325">
        <v>221</v>
      </c>
    </row>
    <row r="26" spans="2:23" x14ac:dyDescent="0.2">
      <c r="B26" s="324" t="s">
        <v>271</v>
      </c>
      <c r="C26" s="325">
        <v>1</v>
      </c>
      <c r="D26" s="325"/>
      <c r="E26" s="325"/>
      <c r="F26" s="325">
        <v>3</v>
      </c>
      <c r="G26" s="325">
        <v>1</v>
      </c>
      <c r="H26" s="325"/>
      <c r="I26" s="325"/>
      <c r="J26" s="326"/>
      <c r="K26" s="325">
        <v>15</v>
      </c>
      <c r="L26" s="325">
        <v>15</v>
      </c>
      <c r="M26" s="325"/>
      <c r="N26" s="325"/>
      <c r="O26" s="325"/>
      <c r="P26" s="325"/>
      <c r="Q26" s="327"/>
      <c r="R26" s="325"/>
      <c r="S26" s="327">
        <v>0.5</v>
      </c>
      <c r="T26" s="327"/>
      <c r="U26" s="325">
        <v>0.2</v>
      </c>
      <c r="V26" s="325"/>
      <c r="W26" s="325">
        <v>3</v>
      </c>
    </row>
    <row r="27" spans="2:23" x14ac:dyDescent="0.2">
      <c r="B27" s="324" t="s">
        <v>272</v>
      </c>
      <c r="C27" s="325">
        <v>1200</v>
      </c>
      <c r="D27" s="325"/>
      <c r="E27" s="325">
        <v>2000</v>
      </c>
      <c r="F27" s="325">
        <v>530</v>
      </c>
      <c r="G27" s="325">
        <v>700</v>
      </c>
      <c r="H27" s="325">
        <v>105</v>
      </c>
      <c r="I27" s="325"/>
      <c r="J27" s="325">
        <v>800</v>
      </c>
      <c r="K27" s="325">
        <v>270</v>
      </c>
      <c r="L27" s="325">
        <v>200</v>
      </c>
      <c r="M27" s="325">
        <v>202</v>
      </c>
      <c r="N27" s="325">
        <v>175</v>
      </c>
      <c r="O27" s="325">
        <v>527</v>
      </c>
      <c r="P27" s="325">
        <v>800</v>
      </c>
      <c r="Q27" s="327">
        <v>250</v>
      </c>
      <c r="R27" s="325">
        <v>600</v>
      </c>
      <c r="S27" s="327">
        <v>210</v>
      </c>
      <c r="T27" s="327">
        <v>150</v>
      </c>
      <c r="U27" s="325">
        <v>160</v>
      </c>
      <c r="V27" s="325">
        <v>300</v>
      </c>
      <c r="W27" s="325">
        <v>250</v>
      </c>
    </row>
    <row r="28" spans="2:23" x14ac:dyDescent="0.2">
      <c r="B28" s="324" t="s">
        <v>273</v>
      </c>
      <c r="C28" s="325">
        <v>129</v>
      </c>
      <c r="D28" s="325"/>
      <c r="E28" s="325"/>
      <c r="F28" s="325"/>
      <c r="G28" s="325"/>
      <c r="H28" s="325">
        <v>284</v>
      </c>
      <c r="I28" s="325"/>
      <c r="J28" s="325">
        <v>5</v>
      </c>
      <c r="K28" s="325">
        <v>10</v>
      </c>
      <c r="L28" s="325">
        <v>40</v>
      </c>
      <c r="M28" s="325">
        <v>16</v>
      </c>
      <c r="N28" s="325">
        <v>50</v>
      </c>
      <c r="O28" s="325">
        <v>30</v>
      </c>
      <c r="P28" s="325">
        <v>30</v>
      </c>
      <c r="Q28" s="327">
        <v>30</v>
      </c>
      <c r="R28" s="325">
        <v>150</v>
      </c>
      <c r="S28" s="327">
        <v>18</v>
      </c>
      <c r="T28" s="327">
        <v>50</v>
      </c>
      <c r="U28" s="325">
        <v>35</v>
      </c>
      <c r="V28" s="325">
        <v>68</v>
      </c>
      <c r="W28" s="325">
        <v>100</v>
      </c>
    </row>
    <row r="29" spans="2:23" x14ac:dyDescent="0.2">
      <c r="B29" s="324" t="s">
        <v>274</v>
      </c>
      <c r="C29" s="325">
        <v>0.2</v>
      </c>
      <c r="D29" s="325"/>
      <c r="E29" s="325"/>
      <c r="F29" s="325"/>
      <c r="G29" s="325"/>
      <c r="H29" s="325"/>
      <c r="I29" s="325"/>
      <c r="J29" s="326"/>
      <c r="K29" s="325"/>
      <c r="L29" s="325"/>
      <c r="M29" s="325"/>
      <c r="N29" s="325"/>
      <c r="O29" s="325"/>
      <c r="P29" s="325"/>
      <c r="Q29" s="327"/>
      <c r="R29" s="325"/>
      <c r="S29" s="327">
        <v>0.7</v>
      </c>
      <c r="T29" s="327">
        <v>0.1</v>
      </c>
      <c r="U29" s="325">
        <v>0.6</v>
      </c>
      <c r="V29" s="325">
        <v>0.8</v>
      </c>
      <c r="W29" s="325">
        <v>1</v>
      </c>
    </row>
    <row r="30" spans="2:23" x14ac:dyDescent="0.2">
      <c r="B30" s="324" t="s">
        <v>275</v>
      </c>
      <c r="C30" s="325">
        <v>0.5</v>
      </c>
      <c r="D30" s="325"/>
      <c r="E30" s="325"/>
      <c r="F30" s="325"/>
      <c r="G30" s="325"/>
      <c r="H30" s="325">
        <v>6.5</v>
      </c>
      <c r="I30" s="325"/>
      <c r="J30" s="326"/>
      <c r="K30" s="325">
        <v>10</v>
      </c>
      <c r="L30" s="325"/>
      <c r="M30" s="325">
        <v>0.5</v>
      </c>
      <c r="N30" s="325"/>
      <c r="O30" s="325"/>
      <c r="P30" s="325"/>
      <c r="Q30" s="327">
        <v>0.2</v>
      </c>
      <c r="R30" s="325">
        <v>0.5</v>
      </c>
      <c r="S30" s="327">
        <v>0.4</v>
      </c>
      <c r="T30" s="327">
        <v>1</v>
      </c>
      <c r="U30" s="325">
        <v>0.2</v>
      </c>
      <c r="V30" s="325">
        <v>1</v>
      </c>
      <c r="W30" s="325">
        <v>0.5</v>
      </c>
    </row>
    <row r="31" spans="2:23" x14ac:dyDescent="0.2">
      <c r="B31" s="324" t="s">
        <v>276</v>
      </c>
      <c r="C31" s="325">
        <v>4</v>
      </c>
      <c r="D31" s="325"/>
      <c r="E31" s="325">
        <v>3</v>
      </c>
      <c r="F31" s="325">
        <v>8.5</v>
      </c>
      <c r="G31" s="325">
        <v>12.5</v>
      </c>
      <c r="H31" s="325">
        <v>13.5</v>
      </c>
      <c r="I31" s="325">
        <v>13.5</v>
      </c>
      <c r="J31" s="325">
        <v>10</v>
      </c>
      <c r="K31" s="325">
        <v>5</v>
      </c>
      <c r="L31" s="325">
        <v>7</v>
      </c>
      <c r="M31" s="325"/>
      <c r="N31" s="325">
        <v>7</v>
      </c>
      <c r="O31" s="325">
        <v>3</v>
      </c>
      <c r="P31" s="325">
        <v>3.5</v>
      </c>
      <c r="Q31" s="327">
        <v>2</v>
      </c>
      <c r="R31" s="328">
        <v>2</v>
      </c>
      <c r="S31" s="327">
        <v>2</v>
      </c>
      <c r="T31" s="327"/>
      <c r="U31" s="325">
        <v>2</v>
      </c>
      <c r="V31" s="325">
        <v>7</v>
      </c>
      <c r="W31" s="325">
        <v>6.5</v>
      </c>
    </row>
    <row r="32" spans="2:23" x14ac:dyDescent="0.2">
      <c r="B32" s="324" t="s">
        <v>277</v>
      </c>
      <c r="C32" s="325">
        <v>0.45</v>
      </c>
      <c r="D32" s="325">
        <v>2</v>
      </c>
      <c r="E32" s="325"/>
      <c r="F32" s="325">
        <v>2</v>
      </c>
      <c r="G32" s="325">
        <v>1</v>
      </c>
      <c r="H32" s="325"/>
      <c r="I32" s="325"/>
      <c r="J32" s="326"/>
      <c r="K32" s="325">
        <v>0.9</v>
      </c>
      <c r="L32" s="325">
        <v>0.27500000000000002</v>
      </c>
      <c r="M32" s="325"/>
      <c r="N32" s="325">
        <v>0.55000000000000004</v>
      </c>
      <c r="O32" s="325"/>
      <c r="P32" s="325"/>
      <c r="Q32" s="327"/>
      <c r="R32" s="325"/>
      <c r="S32" s="327">
        <v>1</v>
      </c>
      <c r="T32" s="327">
        <v>0.1</v>
      </c>
      <c r="U32" s="325">
        <v>0.4</v>
      </c>
      <c r="V32" s="325"/>
      <c r="W32" s="325">
        <v>0.65</v>
      </c>
    </row>
    <row r="33" spans="2:23" x14ac:dyDescent="0.2">
      <c r="B33" s="324" t="s">
        <v>278</v>
      </c>
      <c r="C33" s="325"/>
      <c r="D33" s="325"/>
      <c r="E33" s="325"/>
      <c r="F33" s="325"/>
      <c r="G33" s="325"/>
      <c r="H33" s="325"/>
      <c r="I33" s="325"/>
      <c r="J33" s="326"/>
      <c r="K33" s="325"/>
      <c r="L33" s="325"/>
      <c r="M33" s="325"/>
      <c r="N33" s="325"/>
      <c r="O33" s="325">
        <v>0.7</v>
      </c>
      <c r="P33" s="325"/>
      <c r="Q33" s="327"/>
      <c r="R33" s="325"/>
      <c r="S33" s="327">
        <v>0.1</v>
      </c>
      <c r="T33" s="327"/>
      <c r="U33" s="325">
        <v>0.1</v>
      </c>
      <c r="V33" s="325">
        <v>0.1</v>
      </c>
      <c r="W33" s="325">
        <v>0.1</v>
      </c>
    </row>
    <row r="34" spans="2:23" x14ac:dyDescent="0.2">
      <c r="B34" s="324" t="s">
        <v>279</v>
      </c>
      <c r="C34" s="325"/>
      <c r="D34" s="325"/>
      <c r="E34" s="325"/>
      <c r="F34" s="325"/>
      <c r="G34" s="325"/>
      <c r="H34" s="325">
        <v>3</v>
      </c>
      <c r="I34" s="325"/>
      <c r="J34" s="326"/>
      <c r="K34" s="325"/>
      <c r="L34" s="325"/>
      <c r="M34" s="325"/>
      <c r="N34" s="325"/>
      <c r="O34" s="325"/>
      <c r="P34" s="325"/>
      <c r="Q34" s="327"/>
      <c r="R34" s="325"/>
      <c r="S34" s="327"/>
      <c r="T34" s="327"/>
      <c r="U34" s="325">
        <v>1.1000000000000001</v>
      </c>
      <c r="V34" s="325"/>
      <c r="W34" s="325">
        <v>0.3</v>
      </c>
    </row>
    <row r="35" spans="2:23" x14ac:dyDescent="0.2">
      <c r="B35" s="324" t="s">
        <v>280</v>
      </c>
      <c r="C35" s="325"/>
      <c r="D35" s="325"/>
      <c r="E35" s="325"/>
      <c r="F35" s="325"/>
      <c r="G35" s="325"/>
      <c r="H35" s="325"/>
      <c r="I35" s="325"/>
      <c r="J35" s="326"/>
      <c r="K35" s="325"/>
      <c r="L35" s="325"/>
      <c r="M35" s="325"/>
      <c r="N35" s="325"/>
      <c r="O35" s="325"/>
      <c r="P35" s="325"/>
      <c r="Q35" s="327"/>
      <c r="R35" s="325"/>
      <c r="S35" s="327"/>
      <c r="T35" s="327"/>
      <c r="U35" s="325">
        <v>0.1</v>
      </c>
      <c r="V35" s="325">
        <v>0.1</v>
      </c>
      <c r="W35" s="325"/>
    </row>
    <row r="36" spans="2:23" x14ac:dyDescent="0.2">
      <c r="B36" s="324" t="s">
        <v>281</v>
      </c>
      <c r="C36" s="325"/>
      <c r="D36" s="325"/>
      <c r="E36" s="325"/>
      <c r="F36" s="325"/>
      <c r="G36" s="325"/>
      <c r="H36" s="325">
        <v>1</v>
      </c>
      <c r="I36" s="325"/>
      <c r="J36" s="326"/>
      <c r="K36" s="325"/>
      <c r="L36" s="325"/>
      <c r="M36" s="325">
        <v>4</v>
      </c>
      <c r="N36" s="325">
        <v>1</v>
      </c>
      <c r="O36" s="325">
        <v>25</v>
      </c>
      <c r="P36" s="325">
        <v>25</v>
      </c>
      <c r="Q36" s="327">
        <v>44</v>
      </c>
      <c r="R36" s="325">
        <v>30</v>
      </c>
      <c r="S36" s="327">
        <v>1</v>
      </c>
      <c r="T36" s="327">
        <v>0.3</v>
      </c>
      <c r="U36" s="325">
        <v>0.5</v>
      </c>
      <c r="V36" s="325">
        <v>0.4</v>
      </c>
      <c r="W36" s="325">
        <v>38</v>
      </c>
    </row>
    <row r="37" spans="2:23" x14ac:dyDescent="0.2">
      <c r="B37" s="324" t="s">
        <v>282</v>
      </c>
      <c r="C37" s="325"/>
      <c r="D37" s="325"/>
      <c r="E37" s="325"/>
      <c r="F37" s="325"/>
      <c r="G37" s="325"/>
      <c r="H37" s="325"/>
      <c r="I37" s="325"/>
      <c r="J37" s="326"/>
      <c r="K37" s="325"/>
      <c r="L37" s="325"/>
      <c r="M37" s="325"/>
      <c r="N37" s="325"/>
      <c r="O37" s="325"/>
      <c r="P37" s="325"/>
      <c r="Q37" s="327"/>
      <c r="R37" s="325"/>
      <c r="S37" s="327">
        <v>0.1</v>
      </c>
      <c r="T37" s="327"/>
      <c r="U37" s="325"/>
      <c r="V37" s="325"/>
      <c r="W37" s="325">
        <v>0.3</v>
      </c>
    </row>
    <row r="38" spans="2:23" x14ac:dyDescent="0.2">
      <c r="B38" s="324" t="s">
        <v>283</v>
      </c>
      <c r="C38" s="325"/>
      <c r="D38" s="325"/>
      <c r="E38" s="325"/>
      <c r="F38" s="325"/>
      <c r="G38" s="325"/>
      <c r="H38" s="325">
        <v>0.5</v>
      </c>
      <c r="I38" s="325"/>
      <c r="J38" s="326"/>
      <c r="K38" s="325"/>
      <c r="L38" s="325"/>
      <c r="M38" s="325"/>
      <c r="N38" s="325"/>
      <c r="O38" s="325"/>
      <c r="P38" s="325"/>
      <c r="Q38" s="327"/>
      <c r="R38" s="325"/>
      <c r="S38" s="327"/>
      <c r="T38" s="327"/>
      <c r="U38" s="325"/>
      <c r="V38" s="325"/>
      <c r="W38" s="325"/>
    </row>
    <row r="39" spans="2:23" x14ac:dyDescent="0.2">
      <c r="B39" s="324" t="s">
        <v>284</v>
      </c>
      <c r="C39" s="325"/>
      <c r="D39" s="325"/>
      <c r="E39" s="325"/>
      <c r="F39" s="325"/>
      <c r="G39" s="325"/>
      <c r="H39" s="325">
        <v>5</v>
      </c>
      <c r="I39" s="325">
        <v>5</v>
      </c>
      <c r="J39" s="326"/>
      <c r="K39" s="325">
        <v>4</v>
      </c>
      <c r="L39" s="325">
        <v>3</v>
      </c>
      <c r="M39" s="325"/>
      <c r="N39" s="325"/>
      <c r="O39" s="325">
        <v>5</v>
      </c>
      <c r="P39" s="325">
        <v>2.2000000000000002</v>
      </c>
      <c r="Q39" s="327">
        <v>0.5</v>
      </c>
      <c r="R39" s="325">
        <v>0.5</v>
      </c>
      <c r="S39" s="327">
        <v>1</v>
      </c>
      <c r="T39" s="327"/>
      <c r="U39" s="325"/>
      <c r="V39" s="325"/>
      <c r="W39" s="325"/>
    </row>
    <row r="40" spans="2:23" x14ac:dyDescent="0.2">
      <c r="B40" s="324" t="s">
        <v>38</v>
      </c>
      <c r="C40" s="325">
        <v>30</v>
      </c>
      <c r="D40" s="325">
        <v>20</v>
      </c>
      <c r="E40" s="325"/>
      <c r="F40" s="325"/>
      <c r="G40" s="325"/>
      <c r="H40" s="325"/>
      <c r="I40" s="325"/>
      <c r="J40" s="325">
        <v>16</v>
      </c>
      <c r="K40" s="325">
        <v>8</v>
      </c>
      <c r="L40" s="325">
        <v>12</v>
      </c>
      <c r="M40" s="325">
        <v>7</v>
      </c>
      <c r="N40" s="325">
        <v>7</v>
      </c>
      <c r="O40" s="325">
        <v>5</v>
      </c>
      <c r="P40" s="325">
        <v>3.5</v>
      </c>
      <c r="Q40" s="327">
        <v>2.5</v>
      </c>
      <c r="R40" s="325">
        <v>10</v>
      </c>
      <c r="S40" s="327">
        <v>3</v>
      </c>
      <c r="T40" s="327">
        <v>3</v>
      </c>
      <c r="U40" s="325">
        <v>3</v>
      </c>
      <c r="V40" s="325">
        <v>4</v>
      </c>
      <c r="W40" s="325">
        <v>6</v>
      </c>
    </row>
    <row r="41" spans="2:23" x14ac:dyDescent="0.2">
      <c r="B41" s="324" t="s">
        <v>285</v>
      </c>
      <c r="C41" s="325">
        <v>0.2</v>
      </c>
      <c r="D41" s="325">
        <v>0.2</v>
      </c>
      <c r="E41" s="325"/>
      <c r="F41" s="325"/>
      <c r="G41" s="325"/>
      <c r="H41" s="325"/>
      <c r="I41" s="325"/>
      <c r="J41" s="326"/>
      <c r="K41" s="325"/>
      <c r="L41" s="325"/>
      <c r="M41" s="325"/>
      <c r="N41" s="325"/>
      <c r="O41" s="325">
        <v>1</v>
      </c>
      <c r="P41" s="325"/>
      <c r="Q41" s="327"/>
      <c r="R41" s="325"/>
      <c r="S41" s="327"/>
      <c r="T41" s="327"/>
      <c r="U41" s="325"/>
      <c r="V41" s="325"/>
      <c r="W41" s="325"/>
    </row>
    <row r="42" spans="2:23" x14ac:dyDescent="0.2">
      <c r="B42" s="324" t="s">
        <v>286</v>
      </c>
      <c r="C42" s="325">
        <v>25</v>
      </c>
      <c r="D42" s="325">
        <v>20</v>
      </c>
      <c r="E42" s="325">
        <v>4.2</v>
      </c>
      <c r="F42" s="325">
        <v>8</v>
      </c>
      <c r="G42" s="325">
        <v>4</v>
      </c>
      <c r="H42" s="325">
        <v>87.5</v>
      </c>
      <c r="I42" s="325">
        <v>6.5</v>
      </c>
      <c r="J42" s="325">
        <v>5</v>
      </c>
      <c r="K42" s="325">
        <v>4.5</v>
      </c>
      <c r="L42" s="325">
        <v>6.5</v>
      </c>
      <c r="M42" s="325">
        <v>5.5</v>
      </c>
      <c r="N42" s="325">
        <v>8.5</v>
      </c>
      <c r="O42" s="325">
        <v>4.5</v>
      </c>
      <c r="P42" s="325">
        <v>5.5</v>
      </c>
      <c r="Q42" s="327">
        <v>6</v>
      </c>
      <c r="R42" s="325">
        <v>3</v>
      </c>
      <c r="S42" s="327">
        <v>4</v>
      </c>
      <c r="T42" s="327">
        <v>2</v>
      </c>
      <c r="U42" s="325">
        <v>1</v>
      </c>
      <c r="V42" s="325">
        <v>0.56999999999999995</v>
      </c>
      <c r="W42" s="325">
        <v>0.5</v>
      </c>
    </row>
    <row r="43" spans="2:23" x14ac:dyDescent="0.2">
      <c r="B43" s="324" t="s">
        <v>287</v>
      </c>
      <c r="C43" s="325"/>
      <c r="D43" s="325"/>
      <c r="E43" s="325"/>
      <c r="F43" s="325">
        <v>1</v>
      </c>
      <c r="G43" s="325"/>
      <c r="H43" s="325"/>
      <c r="I43" s="325"/>
      <c r="J43" s="326"/>
      <c r="K43" s="325">
        <v>1</v>
      </c>
      <c r="L43" s="325"/>
      <c r="M43" s="325"/>
      <c r="N43" s="325"/>
      <c r="O43" s="325"/>
      <c r="P43" s="325"/>
      <c r="Q43" s="327"/>
      <c r="R43" s="325"/>
      <c r="S43" s="327"/>
      <c r="T43" s="327"/>
      <c r="U43" s="325">
        <v>0.2</v>
      </c>
      <c r="V43" s="325">
        <v>0.2</v>
      </c>
      <c r="W43" s="325">
        <v>0.3</v>
      </c>
    </row>
    <row r="44" spans="2:23" x14ac:dyDescent="0.2">
      <c r="B44" s="324" t="s">
        <v>42</v>
      </c>
      <c r="C44" s="325">
        <v>12</v>
      </c>
      <c r="D44" s="325">
        <v>5</v>
      </c>
      <c r="E44" s="325">
        <v>45</v>
      </c>
      <c r="F44" s="325"/>
      <c r="G44" s="325">
        <v>68</v>
      </c>
      <c r="H44" s="325"/>
      <c r="I44" s="325"/>
      <c r="J44" s="325">
        <v>129</v>
      </c>
      <c r="K44" s="325">
        <v>11.5</v>
      </c>
      <c r="L44" s="325">
        <v>16</v>
      </c>
      <c r="M44" s="325">
        <v>34</v>
      </c>
      <c r="N44" s="325">
        <v>18</v>
      </c>
      <c r="O44" s="325">
        <v>38</v>
      </c>
      <c r="P44" s="325">
        <v>30</v>
      </c>
      <c r="Q44" s="327">
        <v>27</v>
      </c>
      <c r="R44" s="325"/>
      <c r="S44" s="327">
        <v>20</v>
      </c>
      <c r="T44" s="327">
        <v>16</v>
      </c>
      <c r="U44" s="325">
        <v>16</v>
      </c>
      <c r="V44" s="325">
        <v>19</v>
      </c>
      <c r="W44" s="325">
        <v>15</v>
      </c>
    </row>
    <row r="45" spans="2:23" x14ac:dyDescent="0.2">
      <c r="B45" s="324" t="s">
        <v>288</v>
      </c>
      <c r="C45" s="325">
        <v>0.2</v>
      </c>
      <c r="D45" s="325">
        <v>0.2</v>
      </c>
      <c r="E45" s="325">
        <v>0.1</v>
      </c>
      <c r="F45" s="325">
        <v>0.77500000000000002</v>
      </c>
      <c r="G45" s="325">
        <v>0.3</v>
      </c>
      <c r="H45" s="325">
        <v>2.5499999999999998</v>
      </c>
      <c r="I45" s="325">
        <v>0.27500000000000002</v>
      </c>
      <c r="J45" s="325">
        <v>0.6</v>
      </c>
      <c r="K45" s="325">
        <v>0.32500000000000001</v>
      </c>
      <c r="L45" s="325">
        <v>0.25</v>
      </c>
      <c r="M45" s="325">
        <v>0.1</v>
      </c>
      <c r="N45" s="325">
        <v>0.47499999999999998</v>
      </c>
      <c r="O45" s="325">
        <v>0.3</v>
      </c>
      <c r="P45" s="325">
        <v>0.4</v>
      </c>
      <c r="Q45" s="327">
        <v>1.5</v>
      </c>
      <c r="R45" s="325"/>
      <c r="S45" s="327">
        <v>0.5</v>
      </c>
      <c r="T45" s="327">
        <v>0.15</v>
      </c>
      <c r="U45" s="325">
        <v>0.15</v>
      </c>
      <c r="V45" s="325">
        <v>0.4</v>
      </c>
      <c r="W45" s="325">
        <v>0.95</v>
      </c>
    </row>
    <row r="46" spans="2:23" x14ac:dyDescent="0.2">
      <c r="B46" s="324" t="s">
        <v>289</v>
      </c>
      <c r="C46" s="325">
        <v>0.1</v>
      </c>
      <c r="D46" s="325"/>
      <c r="E46" s="325"/>
      <c r="F46" s="325">
        <v>0.25</v>
      </c>
      <c r="G46" s="325"/>
      <c r="H46" s="325"/>
      <c r="I46" s="325"/>
      <c r="J46" s="326"/>
      <c r="K46" s="325">
        <v>7.4999999999999997E-2</v>
      </c>
      <c r="L46" s="325">
        <v>7.4999999999999997E-2</v>
      </c>
      <c r="M46" s="325"/>
      <c r="N46" s="325"/>
      <c r="O46" s="325"/>
      <c r="P46" s="325"/>
      <c r="Q46" s="327"/>
      <c r="R46" s="325"/>
      <c r="S46" s="327">
        <v>0.1</v>
      </c>
      <c r="T46" s="327"/>
      <c r="U46" s="325"/>
      <c r="V46" s="325"/>
      <c r="W46" s="325">
        <v>0.3</v>
      </c>
    </row>
    <row r="47" spans="2:23" x14ac:dyDescent="0.2">
      <c r="B47" s="324" t="s">
        <v>290</v>
      </c>
      <c r="C47" s="325">
        <v>5</v>
      </c>
      <c r="D47" s="325">
        <v>60</v>
      </c>
      <c r="E47" s="325">
        <v>5</v>
      </c>
      <c r="F47" s="325">
        <v>175</v>
      </c>
      <c r="G47" s="325"/>
      <c r="H47" s="325">
        <v>27</v>
      </c>
      <c r="I47" s="325">
        <v>27</v>
      </c>
      <c r="J47" s="325">
        <v>40</v>
      </c>
      <c r="K47" s="325">
        <v>83</v>
      </c>
      <c r="L47" s="325">
        <v>110</v>
      </c>
      <c r="M47" s="325">
        <v>118</v>
      </c>
      <c r="N47" s="325">
        <v>27</v>
      </c>
      <c r="O47" s="325">
        <v>48</v>
      </c>
      <c r="P47" s="325">
        <v>30</v>
      </c>
      <c r="Q47" s="327"/>
      <c r="R47" s="325">
        <v>3.5</v>
      </c>
      <c r="S47" s="327">
        <v>15.2</v>
      </c>
      <c r="T47" s="327">
        <v>16</v>
      </c>
      <c r="U47" s="325">
        <v>12</v>
      </c>
      <c r="V47" s="325">
        <v>20</v>
      </c>
      <c r="W47" s="325">
        <v>15</v>
      </c>
    </row>
    <row r="48" spans="2:23" x14ac:dyDescent="0.2">
      <c r="B48" s="324" t="s">
        <v>44</v>
      </c>
      <c r="C48" s="325"/>
      <c r="D48" s="325">
        <v>91</v>
      </c>
      <c r="E48" s="325">
        <v>15</v>
      </c>
      <c r="F48" s="325">
        <v>122</v>
      </c>
      <c r="G48" s="325"/>
      <c r="H48" s="325">
        <v>69.5</v>
      </c>
      <c r="I48" s="325">
        <v>69.5</v>
      </c>
      <c r="J48" s="325">
        <v>82</v>
      </c>
      <c r="K48" s="325">
        <v>53</v>
      </c>
      <c r="L48" s="325">
        <v>21.5</v>
      </c>
      <c r="M48" s="325"/>
      <c r="N48" s="325">
        <v>124</v>
      </c>
      <c r="O48" s="325"/>
      <c r="P48" s="325"/>
      <c r="Q48" s="327"/>
      <c r="R48" s="325"/>
      <c r="S48" s="327"/>
      <c r="T48" s="327"/>
      <c r="U48" s="325">
        <v>7</v>
      </c>
      <c r="V48" s="325"/>
      <c r="W48" s="325">
        <v>7.5</v>
      </c>
    </row>
    <row r="49" spans="2:23" x14ac:dyDescent="0.2">
      <c r="B49" s="324" t="s">
        <v>291</v>
      </c>
      <c r="C49" s="325"/>
      <c r="D49" s="325">
        <v>0.1</v>
      </c>
      <c r="E49" s="325"/>
      <c r="F49" s="325"/>
      <c r="G49" s="325"/>
      <c r="H49" s="325"/>
      <c r="I49" s="325"/>
      <c r="J49" s="326"/>
      <c r="K49" s="325"/>
      <c r="L49" s="325"/>
      <c r="M49" s="325"/>
      <c r="N49" s="325"/>
      <c r="O49" s="325"/>
      <c r="P49" s="325"/>
      <c r="Q49" s="327"/>
      <c r="R49" s="325"/>
      <c r="S49" s="327"/>
      <c r="T49" s="327"/>
      <c r="U49" s="325">
        <v>0.2</v>
      </c>
      <c r="V49" s="325"/>
      <c r="W49" s="325"/>
    </row>
    <row r="50" spans="2:23" x14ac:dyDescent="0.2">
      <c r="B50" s="324" t="s">
        <v>292</v>
      </c>
      <c r="C50" s="325"/>
      <c r="D50" s="325">
        <v>0.5</v>
      </c>
      <c r="E50" s="325"/>
      <c r="F50" s="325">
        <v>0.35</v>
      </c>
      <c r="G50" s="325"/>
      <c r="H50" s="325">
        <v>0.5</v>
      </c>
      <c r="I50" s="325"/>
      <c r="J50" s="326"/>
      <c r="K50" s="325"/>
      <c r="L50" s="325"/>
      <c r="M50" s="325"/>
      <c r="N50" s="325">
        <v>0.42499999999999999</v>
      </c>
      <c r="O50" s="325"/>
      <c r="P50" s="325"/>
      <c r="Q50" s="327">
        <v>1.4</v>
      </c>
      <c r="R50" s="325"/>
      <c r="S50" s="327"/>
      <c r="T50" s="327"/>
      <c r="U50" s="325"/>
      <c r="V50" s="325"/>
      <c r="W50" s="325">
        <v>0.1</v>
      </c>
    </row>
    <row r="51" spans="2:23" x14ac:dyDescent="0.2">
      <c r="B51" s="324" t="s">
        <v>293</v>
      </c>
      <c r="C51" s="325"/>
      <c r="D51" s="325"/>
      <c r="E51" s="325"/>
      <c r="F51" s="325"/>
      <c r="G51" s="325"/>
      <c r="H51" s="325">
        <v>1</v>
      </c>
      <c r="I51" s="325"/>
      <c r="J51" s="326"/>
      <c r="K51" s="325"/>
      <c r="L51" s="325"/>
      <c r="M51" s="325"/>
      <c r="N51" s="325"/>
      <c r="O51" s="325"/>
      <c r="P51" s="325">
        <v>0.4</v>
      </c>
      <c r="Q51" s="327">
        <v>0.6</v>
      </c>
      <c r="R51" s="325"/>
      <c r="S51" s="327">
        <v>0.5</v>
      </c>
      <c r="T51" s="327">
        <v>0.9</v>
      </c>
      <c r="U51" s="325">
        <v>0.05</v>
      </c>
      <c r="V51" s="325">
        <v>0.3</v>
      </c>
      <c r="W51" s="325">
        <v>0.2</v>
      </c>
    </row>
    <row r="52" spans="2:23" x14ac:dyDescent="0.2">
      <c r="B52" s="324" t="s">
        <v>294</v>
      </c>
      <c r="C52" s="325">
        <v>1</v>
      </c>
      <c r="D52" s="325">
        <v>1</v>
      </c>
      <c r="E52" s="325">
        <v>3</v>
      </c>
      <c r="F52" s="325">
        <v>0.65</v>
      </c>
      <c r="G52" s="325">
        <v>1</v>
      </c>
      <c r="H52" s="325">
        <v>2.5</v>
      </c>
      <c r="I52" s="325">
        <v>2.5</v>
      </c>
      <c r="J52" s="326"/>
      <c r="K52" s="325">
        <v>8.5</v>
      </c>
      <c r="L52" s="325">
        <v>1.5</v>
      </c>
      <c r="M52" s="325"/>
      <c r="N52" s="325">
        <v>1</v>
      </c>
      <c r="O52" s="325">
        <v>0.7</v>
      </c>
      <c r="P52" s="325"/>
      <c r="Q52" s="327">
        <v>1.5</v>
      </c>
      <c r="R52" s="325"/>
      <c r="S52" s="327"/>
      <c r="T52" s="327"/>
      <c r="U52" s="325">
        <v>0.1</v>
      </c>
      <c r="V52" s="325">
        <v>2.5</v>
      </c>
      <c r="W52" s="325">
        <v>0.3</v>
      </c>
    </row>
    <row r="53" spans="2:23" x14ac:dyDescent="0.2">
      <c r="B53" s="324" t="s">
        <v>295</v>
      </c>
      <c r="C53" s="329"/>
      <c r="D53" s="329"/>
      <c r="E53" s="329"/>
      <c r="F53" s="329"/>
      <c r="G53" s="329"/>
      <c r="H53" s="329"/>
      <c r="I53" s="329"/>
      <c r="J53" s="330"/>
      <c r="K53" s="329">
        <v>0.1</v>
      </c>
      <c r="L53" s="329">
        <v>0.2</v>
      </c>
      <c r="M53" s="329"/>
      <c r="N53" s="329">
        <v>0.6</v>
      </c>
      <c r="O53" s="329"/>
      <c r="P53" s="329"/>
      <c r="Q53" s="331"/>
      <c r="R53" s="329"/>
      <c r="S53" s="331">
        <v>0.2</v>
      </c>
      <c r="T53" s="331">
        <v>0.3</v>
      </c>
      <c r="U53" s="329">
        <v>0.4</v>
      </c>
      <c r="V53" s="325">
        <v>0.4</v>
      </c>
      <c r="W53" s="325">
        <v>1.4</v>
      </c>
    </row>
    <row r="54" spans="2:23" x14ac:dyDescent="0.2">
      <c r="B54" s="324" t="s">
        <v>296</v>
      </c>
      <c r="C54" s="325"/>
      <c r="D54" s="325"/>
      <c r="E54" s="325"/>
      <c r="F54" s="325"/>
      <c r="G54" s="325"/>
      <c r="H54" s="325"/>
      <c r="I54" s="325"/>
      <c r="J54" s="326"/>
      <c r="K54" s="325"/>
      <c r="L54" s="325">
        <v>2</v>
      </c>
      <c r="M54" s="325"/>
      <c r="N54" s="325"/>
      <c r="O54" s="325"/>
      <c r="P54" s="325"/>
      <c r="Q54" s="325"/>
      <c r="R54" s="325"/>
      <c r="S54" s="327"/>
      <c r="T54" s="327"/>
      <c r="U54" s="325"/>
      <c r="V54" s="325"/>
      <c r="W54" s="325"/>
    </row>
    <row r="55" spans="2:23" x14ac:dyDescent="0.2">
      <c r="B55" s="324" t="s">
        <v>297</v>
      </c>
      <c r="C55" s="325"/>
      <c r="D55" s="325"/>
      <c r="E55" s="325"/>
      <c r="F55" s="325"/>
      <c r="G55" s="325"/>
      <c r="H55" s="325"/>
      <c r="I55" s="325"/>
      <c r="J55" s="326"/>
      <c r="K55" s="325"/>
      <c r="L55" s="325"/>
      <c r="M55" s="325"/>
      <c r="N55" s="325"/>
      <c r="O55" s="325"/>
      <c r="P55" s="325"/>
      <c r="Q55" s="325"/>
      <c r="R55" s="325"/>
      <c r="S55" s="327">
        <v>0.1</v>
      </c>
      <c r="T55" s="327"/>
      <c r="U55" s="325"/>
      <c r="V55" s="325"/>
      <c r="W55" s="325"/>
    </row>
    <row r="56" spans="2:23" x14ac:dyDescent="0.2">
      <c r="B56" s="324" t="s">
        <v>298</v>
      </c>
      <c r="C56" s="325"/>
      <c r="D56" s="325"/>
      <c r="E56" s="325"/>
      <c r="F56" s="325"/>
      <c r="G56" s="325"/>
      <c r="H56" s="325"/>
      <c r="I56" s="325"/>
      <c r="J56" s="326"/>
      <c r="K56" s="325"/>
      <c r="L56" s="325"/>
      <c r="M56" s="325"/>
      <c r="N56" s="325"/>
      <c r="O56" s="325"/>
      <c r="P56" s="325"/>
      <c r="Q56" s="325"/>
      <c r="R56" s="325"/>
      <c r="S56" s="327"/>
      <c r="T56" s="327"/>
      <c r="U56" s="325">
        <v>0.2</v>
      </c>
      <c r="V56" s="325"/>
      <c r="W56" s="325"/>
    </row>
    <row r="57" spans="2:23" x14ac:dyDescent="0.2">
      <c r="B57" s="324" t="s">
        <v>299</v>
      </c>
      <c r="C57" s="325"/>
      <c r="D57" s="325"/>
      <c r="E57" s="325"/>
      <c r="F57" s="325"/>
      <c r="G57" s="325"/>
      <c r="H57" s="325"/>
      <c r="I57" s="325"/>
      <c r="J57" s="326"/>
      <c r="K57" s="325"/>
      <c r="L57" s="325"/>
      <c r="M57" s="325"/>
      <c r="N57" s="325"/>
      <c r="O57" s="325"/>
      <c r="P57" s="325"/>
      <c r="Q57" s="325"/>
      <c r="R57" s="325"/>
      <c r="S57" s="325">
        <v>0.2</v>
      </c>
      <c r="T57" s="327">
        <v>2</v>
      </c>
      <c r="U57" s="325">
        <v>0.5</v>
      </c>
      <c r="V57" s="325">
        <v>0.6</v>
      </c>
      <c r="W57" s="325">
        <v>1.5</v>
      </c>
    </row>
    <row r="58" spans="2:23" x14ac:dyDescent="0.2">
      <c r="B58" s="324" t="s">
        <v>300</v>
      </c>
      <c r="C58" s="325"/>
      <c r="D58" s="325"/>
      <c r="E58" s="325"/>
      <c r="F58" s="325"/>
      <c r="G58" s="325"/>
      <c r="H58" s="325"/>
      <c r="I58" s="325"/>
      <c r="J58" s="326"/>
      <c r="K58" s="325"/>
      <c r="L58" s="325"/>
      <c r="M58" s="325"/>
      <c r="N58" s="325"/>
      <c r="O58" s="325"/>
      <c r="P58" s="325"/>
      <c r="Q58" s="325"/>
      <c r="R58" s="325"/>
      <c r="S58" s="325">
        <v>0.2</v>
      </c>
      <c r="T58" s="327">
        <v>0.1</v>
      </c>
      <c r="U58" s="325"/>
      <c r="V58" s="325"/>
      <c r="W58" s="325">
        <v>0.15</v>
      </c>
    </row>
    <row r="59" spans="2:23" x14ac:dyDescent="0.2">
      <c r="B59" s="324" t="s">
        <v>132</v>
      </c>
      <c r="C59" s="325"/>
      <c r="D59" s="325"/>
      <c r="E59" s="325"/>
      <c r="F59" s="325"/>
      <c r="G59" s="325"/>
      <c r="H59" s="325"/>
      <c r="I59" s="325"/>
      <c r="J59" s="326"/>
      <c r="K59" s="325"/>
      <c r="L59" s="325"/>
      <c r="M59" s="325"/>
      <c r="N59" s="325"/>
      <c r="O59" s="325"/>
      <c r="P59" s="325"/>
      <c r="Q59" s="325"/>
      <c r="R59" s="325"/>
      <c r="S59" s="325"/>
      <c r="T59" s="327">
        <v>0.2</v>
      </c>
      <c r="U59" s="325">
        <v>0.1</v>
      </c>
      <c r="V59" s="325">
        <v>0.1</v>
      </c>
      <c r="W59" s="325">
        <v>0.1</v>
      </c>
    </row>
    <row r="60" spans="2:23" x14ac:dyDescent="0.2">
      <c r="B60" s="324" t="s">
        <v>148</v>
      </c>
      <c r="C60" s="325"/>
      <c r="D60" s="325"/>
      <c r="E60" s="325"/>
      <c r="F60" s="325"/>
      <c r="G60" s="325"/>
      <c r="H60" s="325"/>
      <c r="I60" s="325"/>
      <c r="J60" s="326"/>
      <c r="K60" s="325"/>
      <c r="L60" s="325"/>
      <c r="M60" s="325"/>
      <c r="N60" s="325"/>
      <c r="O60" s="325"/>
      <c r="P60" s="325"/>
      <c r="Q60" s="325"/>
      <c r="R60" s="325"/>
      <c r="S60" s="325"/>
      <c r="T60" s="327">
        <v>0.2</v>
      </c>
      <c r="U60" s="325">
        <v>0.1</v>
      </c>
      <c r="V60" s="325">
        <v>0.1</v>
      </c>
      <c r="W60" s="325">
        <v>15</v>
      </c>
    </row>
    <row r="61" spans="2:23" x14ac:dyDescent="0.2">
      <c r="B61" s="324" t="s">
        <v>146</v>
      </c>
      <c r="C61" s="325"/>
      <c r="D61" s="325"/>
      <c r="E61" s="325"/>
      <c r="F61" s="325"/>
      <c r="G61" s="325"/>
      <c r="H61" s="325"/>
      <c r="I61" s="325"/>
      <c r="J61" s="326"/>
      <c r="K61" s="325"/>
      <c r="L61" s="325"/>
      <c r="M61" s="325"/>
      <c r="N61" s="325"/>
      <c r="O61" s="325"/>
      <c r="P61" s="325"/>
      <c r="Q61" s="325"/>
      <c r="R61" s="325"/>
      <c r="S61" s="325"/>
      <c r="T61" s="327">
        <v>0.2</v>
      </c>
      <c r="U61" s="325">
        <v>0.1</v>
      </c>
      <c r="V61" s="325">
        <v>0.1</v>
      </c>
      <c r="W61" s="325">
        <v>0.1</v>
      </c>
    </row>
    <row r="62" spans="2:23" x14ac:dyDescent="0.2">
      <c r="B62" s="324" t="s">
        <v>301</v>
      </c>
      <c r="C62" s="325"/>
      <c r="D62" s="325"/>
      <c r="E62" s="325"/>
      <c r="F62" s="325"/>
      <c r="G62" s="325"/>
      <c r="H62" s="325"/>
      <c r="I62" s="325"/>
      <c r="J62" s="326"/>
      <c r="K62" s="325"/>
      <c r="L62" s="325"/>
      <c r="M62" s="325"/>
      <c r="N62" s="325"/>
      <c r="O62" s="325"/>
      <c r="P62" s="325"/>
      <c r="Q62" s="325"/>
      <c r="R62" s="325"/>
      <c r="S62" s="325"/>
      <c r="T62" s="327">
        <v>0.1</v>
      </c>
      <c r="U62" s="325">
        <v>0.1</v>
      </c>
      <c r="V62" s="325">
        <v>0.1</v>
      </c>
      <c r="W62" s="325">
        <v>0.1</v>
      </c>
    </row>
    <row r="63" spans="2:23" x14ac:dyDescent="0.2">
      <c r="B63" s="324" t="s">
        <v>124</v>
      </c>
      <c r="C63" s="329"/>
      <c r="D63" s="329"/>
      <c r="E63" s="329"/>
      <c r="F63" s="329"/>
      <c r="G63" s="329"/>
      <c r="H63" s="329"/>
      <c r="I63" s="329"/>
      <c r="J63" s="330"/>
      <c r="K63" s="329"/>
      <c r="L63" s="329"/>
      <c r="M63" s="329"/>
      <c r="N63" s="329"/>
      <c r="O63" s="329"/>
      <c r="P63" s="329"/>
      <c r="Q63" s="329"/>
      <c r="R63" s="329"/>
      <c r="S63" s="329"/>
      <c r="T63" s="331"/>
      <c r="U63" s="329">
        <v>0.4</v>
      </c>
      <c r="V63" s="325"/>
      <c r="W63" s="325">
        <v>0.2</v>
      </c>
    </row>
    <row r="64" spans="2:23" x14ac:dyDescent="0.2">
      <c r="B64" s="324" t="s">
        <v>302</v>
      </c>
      <c r="C64" s="329"/>
      <c r="D64" s="329"/>
      <c r="E64" s="329"/>
      <c r="F64" s="329"/>
      <c r="G64" s="329"/>
      <c r="H64" s="329"/>
      <c r="I64" s="329"/>
      <c r="J64" s="330"/>
      <c r="K64" s="329"/>
      <c r="L64" s="329"/>
      <c r="M64" s="329"/>
      <c r="N64" s="329"/>
      <c r="O64" s="329"/>
      <c r="P64" s="329"/>
      <c r="Q64" s="329"/>
      <c r="R64" s="329"/>
      <c r="S64" s="329"/>
      <c r="T64" s="331"/>
      <c r="U64" s="329">
        <v>0.4</v>
      </c>
      <c r="V64" s="325"/>
      <c r="W64" s="325"/>
    </row>
    <row r="65" spans="2:23" x14ac:dyDescent="0.2">
      <c r="B65" s="324" t="s">
        <v>120</v>
      </c>
      <c r="C65" s="329"/>
      <c r="D65" s="329"/>
      <c r="E65" s="329"/>
      <c r="F65" s="329"/>
      <c r="G65" s="329"/>
      <c r="H65" s="329"/>
      <c r="I65" s="329"/>
      <c r="J65" s="330"/>
      <c r="K65" s="329"/>
      <c r="L65" s="329"/>
      <c r="M65" s="329"/>
      <c r="N65" s="329"/>
      <c r="O65" s="329"/>
      <c r="P65" s="329"/>
      <c r="Q65" s="329"/>
      <c r="R65" s="329"/>
      <c r="S65" s="329"/>
      <c r="T65" s="331"/>
      <c r="U65" s="329">
        <v>0.1</v>
      </c>
      <c r="V65" s="329">
        <v>0.15</v>
      </c>
      <c r="W65" s="325">
        <v>0.1</v>
      </c>
    </row>
    <row r="66" spans="2:23" ht="13.5" thickBot="1" x14ac:dyDescent="0.25">
      <c r="B66" s="332" t="s">
        <v>303</v>
      </c>
      <c r="C66" s="333"/>
      <c r="D66" s="333"/>
      <c r="E66" s="333"/>
      <c r="F66" s="333"/>
      <c r="G66" s="333"/>
      <c r="H66" s="333"/>
      <c r="I66" s="333"/>
      <c r="J66" s="334"/>
      <c r="K66" s="333"/>
      <c r="L66" s="333"/>
      <c r="M66" s="333"/>
      <c r="N66" s="333"/>
      <c r="O66" s="333"/>
      <c r="P66" s="333"/>
      <c r="Q66" s="333"/>
      <c r="R66" s="333"/>
      <c r="S66" s="333"/>
      <c r="T66" s="335">
        <v>1</v>
      </c>
      <c r="U66" s="333">
        <v>0.2</v>
      </c>
      <c r="V66" s="333"/>
      <c r="W66" s="333"/>
    </row>
    <row r="67" spans="2:23" ht="13.5" thickBot="1" x14ac:dyDescent="0.25">
      <c r="B67" s="336" t="s">
        <v>47</v>
      </c>
      <c r="C67" s="337">
        <f t="shared" ref="C67:S67" si="0">SUM(C16:C58)</f>
        <v>1947.3500000000001</v>
      </c>
      <c r="D67" s="337">
        <f t="shared" si="0"/>
        <v>272</v>
      </c>
      <c r="E67" s="337">
        <f t="shared" si="0"/>
        <v>2559.6</v>
      </c>
      <c r="F67" s="337">
        <f t="shared" si="0"/>
        <v>906.47500000000002</v>
      </c>
      <c r="G67" s="337">
        <f t="shared" si="0"/>
        <v>1358.8</v>
      </c>
      <c r="H67" s="337">
        <f t="shared" si="0"/>
        <v>661.55</v>
      </c>
      <c r="I67" s="337">
        <f t="shared" si="0"/>
        <v>128.07499999999999</v>
      </c>
      <c r="J67" s="337">
        <f t="shared" si="0"/>
        <v>1814.6</v>
      </c>
      <c r="K67" s="337">
        <f t="shared" si="0"/>
        <v>531.9</v>
      </c>
      <c r="L67" s="337">
        <f t="shared" si="0"/>
        <v>830.30000000000007</v>
      </c>
      <c r="M67" s="337">
        <f t="shared" si="0"/>
        <v>595.1</v>
      </c>
      <c r="N67" s="337">
        <f t="shared" si="0"/>
        <v>479.55000000000007</v>
      </c>
      <c r="O67" s="337">
        <f t="shared" si="0"/>
        <v>1140.2</v>
      </c>
      <c r="P67" s="337">
        <f t="shared" si="0"/>
        <v>1395.6000000000001</v>
      </c>
      <c r="Q67" s="337">
        <f t="shared" si="0"/>
        <v>389.2</v>
      </c>
      <c r="R67" s="337">
        <f t="shared" si="0"/>
        <v>821</v>
      </c>
      <c r="S67" s="337">
        <f t="shared" si="0"/>
        <v>552.00000000000023</v>
      </c>
      <c r="T67" s="338">
        <f>SUM(T16:T66)</f>
        <v>696.95</v>
      </c>
      <c r="U67" s="338">
        <f>SUM(U16:U66)</f>
        <v>347.90000000000009</v>
      </c>
      <c r="V67" s="339">
        <f>SUM(V16:V66)</f>
        <v>882.12000000000012</v>
      </c>
      <c r="W67" s="339">
        <f>SUM(W16:W66)</f>
        <v>743.94999999999993</v>
      </c>
    </row>
    <row r="70" spans="2:23" x14ac:dyDescent="0.2">
      <c r="B70" s="340" t="s">
        <v>304</v>
      </c>
      <c r="C70" s="340"/>
      <c r="D70" s="340"/>
      <c r="E70" s="340"/>
      <c r="F70" s="340"/>
      <c r="G70" s="340"/>
      <c r="H70" s="340"/>
      <c r="I70" s="340"/>
    </row>
    <row r="71" spans="2:23" ht="13.5" thickBot="1" x14ac:dyDescent="0.25"/>
    <row r="72" spans="2:23" ht="13.5" thickBot="1" x14ac:dyDescent="0.25">
      <c r="B72" s="71" t="s">
        <v>37</v>
      </c>
      <c r="C72" s="315">
        <v>2003</v>
      </c>
      <c r="D72" s="315">
        <v>2004</v>
      </c>
      <c r="E72" s="315">
        <v>2005</v>
      </c>
      <c r="F72" s="315">
        <v>2006</v>
      </c>
      <c r="G72" s="315">
        <v>2007</v>
      </c>
      <c r="H72" s="315">
        <v>2008</v>
      </c>
      <c r="I72" s="315">
        <v>2009</v>
      </c>
      <c r="J72" s="315">
        <v>2010</v>
      </c>
      <c r="K72" s="315">
        <v>2011</v>
      </c>
      <c r="L72" s="315">
        <v>2012</v>
      </c>
      <c r="M72" s="316">
        <v>2013</v>
      </c>
      <c r="N72" s="315">
        <v>2014</v>
      </c>
      <c r="O72" s="315">
        <v>2015</v>
      </c>
      <c r="P72" s="81">
        <v>2016</v>
      </c>
      <c r="Q72" s="81">
        <v>2017</v>
      </c>
      <c r="R72" s="81">
        <v>2018</v>
      </c>
      <c r="S72" s="113">
        <v>2019</v>
      </c>
      <c r="T72" s="113">
        <v>2020</v>
      </c>
      <c r="U72" s="113">
        <v>2021</v>
      </c>
      <c r="V72" s="113">
        <v>2022</v>
      </c>
      <c r="W72" s="126">
        <v>2023</v>
      </c>
    </row>
    <row r="73" spans="2:23" x14ac:dyDescent="0.2">
      <c r="B73" s="341" t="s">
        <v>126</v>
      </c>
      <c r="C73" s="342"/>
      <c r="D73" s="342"/>
      <c r="E73" s="342"/>
      <c r="F73" s="342"/>
      <c r="G73" s="342"/>
      <c r="H73" s="342"/>
      <c r="I73" s="342"/>
      <c r="J73" s="342"/>
      <c r="K73" s="342"/>
      <c r="L73" s="342"/>
      <c r="M73" s="343"/>
      <c r="N73" s="342"/>
      <c r="O73" s="342"/>
      <c r="P73" s="344"/>
      <c r="Q73" s="344"/>
      <c r="R73" s="344"/>
      <c r="S73" s="345"/>
      <c r="T73" s="345"/>
      <c r="U73" s="322"/>
      <c r="V73" s="325"/>
      <c r="W73" s="346"/>
    </row>
    <row r="74" spans="2:23" x14ac:dyDescent="0.2">
      <c r="B74" s="347" t="s">
        <v>128</v>
      </c>
      <c r="C74" s="348"/>
      <c r="D74" s="348"/>
      <c r="E74" s="348"/>
      <c r="F74" s="348"/>
      <c r="G74" s="348"/>
      <c r="H74" s="348"/>
      <c r="I74" s="348"/>
      <c r="J74" s="348"/>
      <c r="K74" s="325"/>
      <c r="L74" s="325"/>
      <c r="M74" s="325"/>
      <c r="N74" s="348"/>
      <c r="O74" s="349">
        <v>1</v>
      </c>
      <c r="P74" s="350"/>
      <c r="Q74" s="325">
        <v>0.1</v>
      </c>
      <c r="R74" s="325">
        <v>1</v>
      </c>
      <c r="S74" s="327">
        <v>0.1</v>
      </c>
      <c r="T74" s="327"/>
      <c r="U74" s="325"/>
      <c r="V74" s="325"/>
      <c r="W74" s="351"/>
    </row>
    <row r="75" spans="2:23" x14ac:dyDescent="0.2">
      <c r="B75" s="347" t="s">
        <v>228</v>
      </c>
      <c r="C75" s="348"/>
      <c r="D75" s="348"/>
      <c r="E75" s="348"/>
      <c r="F75" s="348"/>
      <c r="G75" s="348"/>
      <c r="H75" s="348"/>
      <c r="I75" s="348"/>
      <c r="J75" s="348"/>
      <c r="K75" s="325"/>
      <c r="L75" s="325"/>
      <c r="M75" s="325"/>
      <c r="N75" s="348"/>
      <c r="O75" s="348"/>
      <c r="P75" s="328">
        <v>0.5</v>
      </c>
      <c r="Q75" s="325">
        <v>1</v>
      </c>
      <c r="R75" s="325">
        <v>1</v>
      </c>
      <c r="S75" s="327"/>
      <c r="T75" s="327"/>
      <c r="U75" s="325"/>
      <c r="V75" s="325"/>
      <c r="W75" s="351"/>
    </row>
    <row r="76" spans="2:23" x14ac:dyDescent="0.2">
      <c r="B76" s="347" t="s">
        <v>305</v>
      </c>
      <c r="C76" s="325"/>
      <c r="D76" s="325"/>
      <c r="E76" s="325"/>
      <c r="F76" s="325"/>
      <c r="G76" s="325"/>
      <c r="H76" s="325"/>
      <c r="I76" s="325"/>
      <c r="J76" s="325"/>
      <c r="K76" s="325"/>
      <c r="L76" s="325"/>
      <c r="M76" s="325"/>
      <c r="N76" s="325"/>
      <c r="O76" s="325">
        <v>0.1</v>
      </c>
      <c r="P76" s="350"/>
      <c r="Q76" s="325">
        <v>0.05</v>
      </c>
      <c r="R76" s="325"/>
      <c r="S76" s="327"/>
      <c r="T76" s="327"/>
      <c r="U76" s="325"/>
      <c r="V76" s="325"/>
      <c r="W76" s="351"/>
    </row>
    <row r="77" spans="2:23" x14ac:dyDescent="0.2">
      <c r="B77" s="347" t="s">
        <v>134</v>
      </c>
      <c r="C77" s="325"/>
      <c r="D77" s="325"/>
      <c r="E77" s="325"/>
      <c r="F77" s="325"/>
      <c r="G77" s="325"/>
      <c r="H77" s="325"/>
      <c r="I77" s="325"/>
      <c r="J77" s="325"/>
      <c r="K77" s="325"/>
      <c r="L77" s="325"/>
      <c r="M77" s="325"/>
      <c r="N77" s="325"/>
      <c r="O77" s="325"/>
      <c r="P77" s="350"/>
      <c r="Q77" s="325"/>
      <c r="R77" s="325">
        <v>3</v>
      </c>
      <c r="S77" s="327"/>
      <c r="T77" s="327"/>
      <c r="U77" s="325"/>
      <c r="V77" s="325"/>
      <c r="W77" s="351"/>
    </row>
    <row r="78" spans="2:23" x14ac:dyDescent="0.2">
      <c r="B78" s="347" t="s">
        <v>182</v>
      </c>
      <c r="C78" s="325"/>
      <c r="D78" s="325"/>
      <c r="E78" s="325"/>
      <c r="F78" s="325"/>
      <c r="G78" s="325"/>
      <c r="H78" s="325"/>
      <c r="I78" s="325"/>
      <c r="J78" s="325"/>
      <c r="K78" s="325"/>
      <c r="L78" s="325"/>
      <c r="M78" s="325"/>
      <c r="N78" s="325"/>
      <c r="O78" s="325"/>
      <c r="P78" s="350"/>
      <c r="Q78" s="325"/>
      <c r="R78" s="325">
        <v>20</v>
      </c>
      <c r="S78" s="327"/>
      <c r="T78" s="327"/>
      <c r="U78" s="325"/>
      <c r="V78" s="325"/>
      <c r="W78" s="351"/>
    </row>
    <row r="79" spans="2:23" x14ac:dyDescent="0.2">
      <c r="B79" s="347" t="s">
        <v>186</v>
      </c>
      <c r="C79" s="325">
        <v>20</v>
      </c>
      <c r="D79" s="325"/>
      <c r="E79" s="325"/>
      <c r="F79" s="325">
        <v>36</v>
      </c>
      <c r="G79" s="325"/>
      <c r="H79" s="325">
        <v>30</v>
      </c>
      <c r="I79" s="325"/>
      <c r="J79" s="325">
        <v>8</v>
      </c>
      <c r="K79" s="325"/>
      <c r="L79" s="325">
        <v>16</v>
      </c>
      <c r="M79" s="325">
        <v>10</v>
      </c>
      <c r="N79" s="325">
        <v>5</v>
      </c>
      <c r="O79" s="325">
        <v>16</v>
      </c>
      <c r="P79" s="328">
        <v>3</v>
      </c>
      <c r="Q79" s="325">
        <v>14</v>
      </c>
      <c r="R79" s="325">
        <v>5</v>
      </c>
      <c r="S79" s="327">
        <v>6</v>
      </c>
      <c r="T79" s="327">
        <v>1.5</v>
      </c>
      <c r="U79" s="325">
        <v>7</v>
      </c>
      <c r="V79" s="325">
        <v>2.5</v>
      </c>
      <c r="W79" s="351">
        <v>8</v>
      </c>
    </row>
    <row r="80" spans="2:23" x14ac:dyDescent="0.2">
      <c r="B80" s="347" t="s">
        <v>188</v>
      </c>
      <c r="C80" s="325">
        <v>11</v>
      </c>
      <c r="D80" s="325">
        <v>8</v>
      </c>
      <c r="E80" s="325">
        <v>23</v>
      </c>
      <c r="F80" s="325">
        <v>1</v>
      </c>
      <c r="G80" s="325"/>
      <c r="H80" s="325">
        <v>2</v>
      </c>
      <c r="I80" s="325"/>
      <c r="J80" s="325"/>
      <c r="K80" s="325"/>
      <c r="L80" s="325"/>
      <c r="M80" s="325">
        <v>1</v>
      </c>
      <c r="N80" s="325">
        <v>1</v>
      </c>
      <c r="O80" s="325">
        <v>10</v>
      </c>
      <c r="P80" s="350"/>
      <c r="Q80" s="325">
        <v>1</v>
      </c>
      <c r="R80" s="325">
        <v>1</v>
      </c>
      <c r="S80" s="327">
        <v>2.5</v>
      </c>
      <c r="T80" s="327">
        <v>1</v>
      </c>
      <c r="U80" s="325">
        <v>1.6</v>
      </c>
      <c r="V80" s="325">
        <v>0.5</v>
      </c>
      <c r="W80" s="351">
        <v>1.5</v>
      </c>
    </row>
    <row r="81" spans="2:23" x14ac:dyDescent="0.2">
      <c r="B81" s="347" t="s">
        <v>306</v>
      </c>
      <c r="C81" s="325"/>
      <c r="D81" s="325"/>
      <c r="E81" s="325"/>
      <c r="F81" s="325">
        <v>6.8</v>
      </c>
      <c r="G81" s="325">
        <v>10</v>
      </c>
      <c r="H81" s="325">
        <v>3</v>
      </c>
      <c r="I81" s="325"/>
      <c r="J81" s="325">
        <v>5</v>
      </c>
      <c r="K81" s="325">
        <v>2</v>
      </c>
      <c r="L81" s="325">
        <v>17</v>
      </c>
      <c r="M81" s="325">
        <v>1</v>
      </c>
      <c r="N81" s="325">
        <v>9</v>
      </c>
      <c r="O81" s="325">
        <v>55</v>
      </c>
      <c r="P81" s="350"/>
      <c r="Q81" s="325">
        <v>3</v>
      </c>
      <c r="R81" s="325">
        <v>8</v>
      </c>
      <c r="S81" s="327">
        <v>7</v>
      </c>
      <c r="T81" s="327">
        <v>1</v>
      </c>
      <c r="U81" s="325">
        <v>5</v>
      </c>
      <c r="V81" s="325">
        <v>1.2</v>
      </c>
      <c r="W81" s="351">
        <v>3</v>
      </c>
    </row>
    <row r="82" spans="2:23" x14ac:dyDescent="0.2">
      <c r="B82" s="347" t="s">
        <v>307</v>
      </c>
      <c r="C82" s="325">
        <v>240</v>
      </c>
      <c r="D82" s="325"/>
      <c r="E82" s="325"/>
      <c r="F82" s="325"/>
      <c r="G82" s="325"/>
      <c r="H82" s="325">
        <v>40</v>
      </c>
      <c r="I82" s="325">
        <v>25</v>
      </c>
      <c r="J82" s="325">
        <v>40</v>
      </c>
      <c r="K82" s="325">
        <v>30</v>
      </c>
      <c r="L82" s="325">
        <v>65</v>
      </c>
      <c r="M82" s="325">
        <v>30</v>
      </c>
      <c r="N82" s="325">
        <v>64</v>
      </c>
      <c r="O82" s="325">
        <v>5</v>
      </c>
      <c r="P82" s="328">
        <v>16</v>
      </c>
      <c r="Q82" s="325">
        <v>76</v>
      </c>
      <c r="R82" s="325">
        <v>10</v>
      </c>
      <c r="S82" s="327">
        <v>170</v>
      </c>
      <c r="T82" s="327"/>
      <c r="U82" s="325"/>
      <c r="V82" s="325">
        <v>50</v>
      </c>
      <c r="W82" s="351"/>
    </row>
    <row r="83" spans="2:23" x14ac:dyDescent="0.2">
      <c r="B83" s="324" t="s">
        <v>194</v>
      </c>
      <c r="C83" s="325">
        <v>1.3</v>
      </c>
      <c r="D83" s="325"/>
      <c r="E83" s="325"/>
      <c r="F83" s="325">
        <v>3</v>
      </c>
      <c r="G83" s="325"/>
      <c r="H83" s="325"/>
      <c r="I83" s="325"/>
      <c r="J83" s="325"/>
      <c r="K83" s="325"/>
      <c r="L83" s="325"/>
      <c r="M83" s="325"/>
      <c r="N83" s="325"/>
      <c r="O83" s="325"/>
      <c r="P83" s="328"/>
      <c r="Q83" s="325"/>
      <c r="R83" s="325"/>
      <c r="S83" s="327"/>
      <c r="T83" s="327"/>
      <c r="U83" s="325"/>
      <c r="V83" s="325"/>
      <c r="W83" s="351"/>
    </row>
    <row r="84" spans="2:23" x14ac:dyDescent="0.2">
      <c r="B84" s="347" t="s">
        <v>308</v>
      </c>
      <c r="C84" s="325"/>
      <c r="D84" s="325"/>
      <c r="E84" s="325"/>
      <c r="F84" s="325"/>
      <c r="G84" s="325"/>
      <c r="H84" s="325"/>
      <c r="I84" s="325"/>
      <c r="J84" s="325"/>
      <c r="K84" s="325"/>
      <c r="L84" s="325"/>
      <c r="M84" s="325"/>
      <c r="N84" s="325">
        <v>0.1</v>
      </c>
      <c r="O84" s="325">
        <v>0.05</v>
      </c>
      <c r="P84" s="350"/>
      <c r="Q84" s="325"/>
      <c r="R84" s="325"/>
      <c r="S84" s="327"/>
      <c r="T84" s="327"/>
      <c r="U84" s="325"/>
      <c r="V84" s="325"/>
      <c r="W84" s="351"/>
    </row>
    <row r="85" spans="2:23" x14ac:dyDescent="0.2">
      <c r="B85" s="347" t="s">
        <v>152</v>
      </c>
      <c r="C85" s="325"/>
      <c r="D85" s="325"/>
      <c r="E85" s="325"/>
      <c r="F85" s="325"/>
      <c r="G85" s="325"/>
      <c r="H85" s="325"/>
      <c r="I85" s="325"/>
      <c r="J85" s="325"/>
      <c r="K85" s="325"/>
      <c r="L85" s="325"/>
      <c r="M85" s="325"/>
      <c r="N85" s="325">
        <v>0.125</v>
      </c>
      <c r="O85" s="325">
        <v>0.05</v>
      </c>
      <c r="P85" s="350"/>
      <c r="Q85" s="325"/>
      <c r="R85" s="325"/>
      <c r="S85" s="327"/>
      <c r="T85" s="327"/>
      <c r="U85" s="325"/>
      <c r="V85" s="325"/>
      <c r="W85" s="351"/>
    </row>
    <row r="86" spans="2:23" x14ac:dyDescent="0.2">
      <c r="B86" s="324" t="s">
        <v>246</v>
      </c>
      <c r="C86" s="325">
        <v>5</v>
      </c>
      <c r="D86" s="325">
        <v>2.6</v>
      </c>
      <c r="E86" s="325"/>
      <c r="F86" s="325">
        <v>5</v>
      </c>
      <c r="G86" s="325">
        <v>3.89</v>
      </c>
      <c r="H86" s="325"/>
      <c r="I86" s="325"/>
      <c r="J86" s="325"/>
      <c r="K86" s="325"/>
      <c r="L86" s="325"/>
      <c r="M86" s="325"/>
      <c r="N86" s="325"/>
      <c r="O86" s="325"/>
      <c r="P86" s="350"/>
      <c r="Q86" s="325"/>
      <c r="R86" s="325"/>
      <c r="S86" s="327"/>
      <c r="T86" s="327"/>
      <c r="U86" s="325"/>
      <c r="V86" s="325"/>
      <c r="W86" s="351">
        <v>1.1000000000000001</v>
      </c>
    </row>
    <row r="87" spans="2:23" x14ac:dyDescent="0.2">
      <c r="B87" s="347" t="s">
        <v>142</v>
      </c>
      <c r="C87" s="325"/>
      <c r="D87" s="325"/>
      <c r="E87" s="325"/>
      <c r="F87" s="325"/>
      <c r="G87" s="325"/>
      <c r="H87" s="325"/>
      <c r="I87" s="325"/>
      <c r="J87" s="325"/>
      <c r="K87" s="325"/>
      <c r="L87" s="325"/>
      <c r="M87" s="325"/>
      <c r="N87" s="325"/>
      <c r="O87" s="325">
        <v>2</v>
      </c>
      <c r="P87" s="350"/>
      <c r="Q87" s="325"/>
      <c r="R87" s="325"/>
      <c r="S87" s="327"/>
      <c r="T87" s="327"/>
      <c r="U87" s="325"/>
      <c r="V87" s="325"/>
      <c r="W87" s="351">
        <v>1.2</v>
      </c>
    </row>
    <row r="88" spans="2:23" x14ac:dyDescent="0.2">
      <c r="B88" s="347" t="s">
        <v>156</v>
      </c>
      <c r="C88" s="325"/>
      <c r="D88" s="325">
        <v>340</v>
      </c>
      <c r="E88" s="325"/>
      <c r="F88" s="325"/>
      <c r="G88" s="325"/>
      <c r="H88" s="325"/>
      <c r="I88" s="325"/>
      <c r="J88" s="325"/>
      <c r="K88" s="325"/>
      <c r="L88" s="325"/>
      <c r="M88" s="325"/>
      <c r="N88" s="325"/>
      <c r="O88" s="325"/>
      <c r="P88" s="350"/>
      <c r="Q88" s="325"/>
      <c r="R88" s="325"/>
      <c r="S88" s="327"/>
      <c r="T88" s="327"/>
      <c r="U88" s="325"/>
      <c r="V88" s="325"/>
      <c r="W88" s="351"/>
    </row>
    <row r="89" spans="2:23" x14ac:dyDescent="0.2">
      <c r="B89" s="324" t="s">
        <v>150</v>
      </c>
      <c r="C89" s="325">
        <v>29.5</v>
      </c>
      <c r="D89" s="325"/>
      <c r="E89" s="325"/>
      <c r="F89" s="325"/>
      <c r="G89" s="325"/>
      <c r="H89" s="325"/>
      <c r="I89" s="325"/>
      <c r="J89" s="325"/>
      <c r="K89" s="325"/>
      <c r="L89" s="325"/>
      <c r="M89" s="325"/>
      <c r="N89" s="325"/>
      <c r="O89" s="325"/>
      <c r="P89" s="350"/>
      <c r="Q89" s="325"/>
      <c r="R89" s="325"/>
      <c r="S89" s="327"/>
      <c r="T89" s="327"/>
      <c r="U89" s="325"/>
      <c r="V89" s="325"/>
      <c r="W89" s="351"/>
    </row>
    <row r="90" spans="2:23" x14ac:dyDescent="0.2">
      <c r="B90" s="347" t="s">
        <v>202</v>
      </c>
      <c r="C90" s="325"/>
      <c r="D90" s="325"/>
      <c r="E90" s="325"/>
      <c r="F90" s="325"/>
      <c r="G90" s="325"/>
      <c r="H90" s="325"/>
      <c r="I90" s="325">
        <v>120</v>
      </c>
      <c r="J90" s="325">
        <v>30</v>
      </c>
      <c r="K90" s="325"/>
      <c r="L90" s="325"/>
      <c r="M90" s="325"/>
      <c r="N90" s="325">
        <v>20</v>
      </c>
      <c r="O90" s="325"/>
      <c r="P90" s="350"/>
      <c r="Q90" s="325"/>
      <c r="R90" s="325"/>
      <c r="S90" s="327"/>
      <c r="T90" s="327"/>
      <c r="U90" s="325"/>
      <c r="V90" s="325"/>
      <c r="W90" s="351"/>
    </row>
    <row r="91" spans="2:23" x14ac:dyDescent="0.2">
      <c r="B91" s="347" t="s">
        <v>208</v>
      </c>
      <c r="C91" s="325"/>
      <c r="D91" s="325"/>
      <c r="E91" s="325"/>
      <c r="F91" s="325"/>
      <c r="G91" s="325"/>
      <c r="H91" s="325"/>
      <c r="I91" s="325"/>
      <c r="J91" s="325">
        <v>10</v>
      </c>
      <c r="K91" s="325"/>
      <c r="L91" s="325"/>
      <c r="M91" s="325"/>
      <c r="N91" s="325"/>
      <c r="O91" s="325"/>
      <c r="P91" s="350"/>
      <c r="Q91" s="325"/>
      <c r="R91" s="325"/>
      <c r="S91" s="327">
        <v>40</v>
      </c>
      <c r="T91" s="327"/>
      <c r="U91" s="325">
        <v>34</v>
      </c>
      <c r="V91" s="325"/>
      <c r="W91" s="351"/>
    </row>
    <row r="92" spans="2:23" x14ac:dyDescent="0.2">
      <c r="B92" s="347" t="s">
        <v>204</v>
      </c>
      <c r="C92" s="325"/>
      <c r="D92" s="325"/>
      <c r="E92" s="325"/>
      <c r="F92" s="325"/>
      <c r="G92" s="325"/>
      <c r="H92" s="325"/>
      <c r="I92" s="325"/>
      <c r="J92" s="325"/>
      <c r="K92" s="325"/>
      <c r="L92" s="325"/>
      <c r="M92" s="325"/>
      <c r="N92" s="325">
        <v>100</v>
      </c>
      <c r="O92" s="325"/>
      <c r="P92" s="350"/>
      <c r="Q92" s="325"/>
      <c r="R92" s="325"/>
      <c r="S92" s="327"/>
      <c r="T92" s="327"/>
      <c r="U92" s="325"/>
      <c r="V92" s="325"/>
      <c r="W92" s="351"/>
    </row>
    <row r="93" spans="2:23" x14ac:dyDescent="0.2">
      <c r="B93" s="347" t="s">
        <v>241</v>
      </c>
      <c r="C93" s="325"/>
      <c r="D93" s="325"/>
      <c r="E93" s="325"/>
      <c r="F93" s="325"/>
      <c r="G93" s="325"/>
      <c r="H93" s="325"/>
      <c r="I93" s="325"/>
      <c r="J93" s="325"/>
      <c r="K93" s="325"/>
      <c r="L93" s="325"/>
      <c r="M93" s="325"/>
      <c r="N93" s="325"/>
      <c r="O93" s="325">
        <v>0.1</v>
      </c>
      <c r="P93" s="350"/>
      <c r="Q93" s="325">
        <v>0.05</v>
      </c>
      <c r="R93" s="325"/>
      <c r="S93" s="327"/>
      <c r="T93" s="327"/>
      <c r="U93" s="325"/>
      <c r="V93" s="325"/>
      <c r="W93" s="351">
        <v>0.63</v>
      </c>
    </row>
    <row r="94" spans="2:23" x14ac:dyDescent="0.2">
      <c r="B94" s="347" t="s">
        <v>200</v>
      </c>
      <c r="C94" s="325"/>
      <c r="D94" s="325"/>
      <c r="E94" s="325"/>
      <c r="F94" s="325"/>
      <c r="G94" s="325"/>
      <c r="H94" s="325"/>
      <c r="I94" s="325"/>
      <c r="J94" s="325"/>
      <c r="K94" s="325"/>
      <c r="L94" s="325"/>
      <c r="M94" s="325"/>
      <c r="N94" s="325"/>
      <c r="O94" s="325">
        <v>0.2</v>
      </c>
      <c r="P94" s="350"/>
      <c r="Q94" s="325">
        <v>0.2</v>
      </c>
      <c r="R94" s="325"/>
      <c r="S94" s="327"/>
      <c r="T94" s="327"/>
      <c r="U94" s="325">
        <v>4.4999999999999998E-2</v>
      </c>
      <c r="V94" s="325"/>
      <c r="W94" s="351"/>
    </row>
    <row r="95" spans="2:23" ht="13.5" thickBot="1" x14ac:dyDescent="0.25">
      <c r="B95" s="66" t="s">
        <v>249</v>
      </c>
      <c r="C95" s="329"/>
      <c r="D95" s="329"/>
      <c r="E95" s="329"/>
      <c r="F95" s="329"/>
      <c r="G95" s="329"/>
      <c r="H95" s="329"/>
      <c r="I95" s="329"/>
      <c r="J95" s="329"/>
      <c r="K95" s="329"/>
      <c r="L95" s="329"/>
      <c r="M95" s="329"/>
      <c r="N95" s="329"/>
      <c r="O95" s="329">
        <v>0.5</v>
      </c>
      <c r="P95" s="352"/>
      <c r="Q95" s="329"/>
      <c r="R95" s="329"/>
      <c r="S95" s="331"/>
      <c r="T95" s="331"/>
      <c r="U95" s="333"/>
      <c r="V95" s="333"/>
      <c r="W95" s="353"/>
    </row>
    <row r="96" spans="2:23" ht="13.5" thickBot="1" x14ac:dyDescent="0.25">
      <c r="B96" s="71" t="s">
        <v>47</v>
      </c>
      <c r="C96" s="354">
        <f t="shared" ref="C96:Q96" si="1">SUM(C74:C95)</f>
        <v>306.8</v>
      </c>
      <c r="D96" s="354">
        <f t="shared" si="1"/>
        <v>350.6</v>
      </c>
      <c r="E96" s="354">
        <f t="shared" si="1"/>
        <v>23</v>
      </c>
      <c r="F96" s="354">
        <f t="shared" si="1"/>
        <v>51.8</v>
      </c>
      <c r="G96" s="354">
        <f t="shared" si="1"/>
        <v>13.89</v>
      </c>
      <c r="H96" s="354">
        <f t="shared" si="1"/>
        <v>75</v>
      </c>
      <c r="I96" s="354">
        <f t="shared" si="1"/>
        <v>145</v>
      </c>
      <c r="J96" s="354">
        <f t="shared" si="1"/>
        <v>93</v>
      </c>
      <c r="K96" s="354">
        <f t="shared" si="1"/>
        <v>32</v>
      </c>
      <c r="L96" s="354">
        <f t="shared" si="1"/>
        <v>98</v>
      </c>
      <c r="M96" s="354">
        <f t="shared" si="1"/>
        <v>42</v>
      </c>
      <c r="N96" s="354">
        <f t="shared" si="1"/>
        <v>199.22499999999999</v>
      </c>
      <c r="O96" s="354">
        <f t="shared" si="1"/>
        <v>89.999999999999986</v>
      </c>
      <c r="P96" s="355">
        <f t="shared" si="1"/>
        <v>19.5</v>
      </c>
      <c r="Q96" s="355">
        <f t="shared" si="1"/>
        <v>95.4</v>
      </c>
      <c r="R96" s="355">
        <f t="shared" ref="R96:W96" si="2">SUM(R74:R95)</f>
        <v>49</v>
      </c>
      <c r="S96" s="356">
        <f t="shared" si="2"/>
        <v>225.6</v>
      </c>
      <c r="T96" s="356">
        <f t="shared" si="2"/>
        <v>3.5</v>
      </c>
      <c r="U96" s="356">
        <f t="shared" si="2"/>
        <v>47.645000000000003</v>
      </c>
      <c r="V96" s="356">
        <f t="shared" si="2"/>
        <v>54.2</v>
      </c>
      <c r="W96" s="357">
        <f t="shared" si="2"/>
        <v>15.43</v>
      </c>
    </row>
    <row r="97" spans="2:16" x14ac:dyDescent="0.2">
      <c r="B97" s="358"/>
      <c r="C97" s="358"/>
      <c r="D97" s="358"/>
      <c r="E97" s="358"/>
      <c r="F97" s="358"/>
      <c r="G97" s="358"/>
      <c r="H97" s="358"/>
      <c r="I97" s="358"/>
      <c r="J97" s="358"/>
      <c r="K97" s="358"/>
      <c r="L97" s="358"/>
      <c r="M97" s="358"/>
      <c r="N97" s="358"/>
      <c r="O97" s="358"/>
      <c r="P97" s="358"/>
    </row>
    <row r="98" spans="2:16" x14ac:dyDescent="0.2">
      <c r="B98" s="358"/>
      <c r="C98" s="358"/>
      <c r="D98" s="358"/>
      <c r="E98" s="358"/>
      <c r="F98" s="358"/>
      <c r="G98" s="358"/>
      <c r="H98" s="358"/>
      <c r="I98" s="358"/>
      <c r="J98" s="358"/>
      <c r="K98" s="358"/>
      <c r="L98" s="358"/>
      <c r="M98" s="358"/>
      <c r="N98" s="358"/>
      <c r="O98" s="358"/>
      <c r="P98" s="358"/>
    </row>
    <row r="99" spans="2:16" x14ac:dyDescent="0.2">
      <c r="B99" s="358"/>
      <c r="C99" s="358"/>
      <c r="D99" s="358"/>
      <c r="E99" s="358"/>
      <c r="F99" s="358"/>
      <c r="G99" s="358"/>
      <c r="H99" s="358"/>
      <c r="I99" s="358"/>
      <c r="J99" s="358"/>
      <c r="K99" s="358"/>
      <c r="L99" s="358"/>
      <c r="M99" s="358"/>
      <c r="N99" s="358"/>
      <c r="O99" s="358"/>
      <c r="P99" s="358"/>
    </row>
    <row r="100" spans="2:16" x14ac:dyDescent="0.2">
      <c r="B100" s="358"/>
      <c r="C100" s="358"/>
      <c r="D100" s="358"/>
      <c r="E100" s="358"/>
      <c r="F100" s="358"/>
      <c r="G100" s="358"/>
      <c r="H100" s="358"/>
      <c r="I100" s="358"/>
      <c r="J100" s="358"/>
      <c r="K100" s="358"/>
      <c r="L100" s="358"/>
      <c r="M100" s="358"/>
      <c r="N100" s="358"/>
      <c r="O100" s="358"/>
      <c r="P100" s="358"/>
    </row>
    <row r="101" spans="2:16" x14ac:dyDescent="0.2">
      <c r="B101" s="358"/>
      <c r="C101" s="358"/>
      <c r="D101" s="358"/>
      <c r="E101" s="358"/>
      <c r="F101" s="358"/>
      <c r="G101" s="358"/>
      <c r="H101" s="358"/>
      <c r="I101" s="358"/>
      <c r="J101" s="358"/>
      <c r="K101" s="358"/>
      <c r="L101" s="358"/>
      <c r="M101" s="358"/>
      <c r="N101" s="358"/>
      <c r="O101" s="358"/>
      <c r="P101" s="358"/>
    </row>
    <row r="102" spans="2:16" x14ac:dyDescent="0.2">
      <c r="B102" s="358"/>
      <c r="C102" s="358"/>
      <c r="D102" s="358"/>
      <c r="E102" s="358"/>
      <c r="F102" s="358"/>
      <c r="G102" s="358"/>
      <c r="H102" s="358"/>
      <c r="I102" s="358"/>
      <c r="J102" s="358"/>
      <c r="K102" s="358"/>
      <c r="L102" s="358"/>
      <c r="M102" s="358"/>
      <c r="N102" s="358"/>
      <c r="O102" s="358"/>
      <c r="P102" s="358"/>
    </row>
    <row r="103" spans="2:16" x14ac:dyDescent="0.2">
      <c r="B103" s="358"/>
      <c r="C103" s="358"/>
      <c r="D103" s="358"/>
      <c r="E103" s="358"/>
      <c r="F103" s="358"/>
      <c r="G103" s="358"/>
      <c r="H103" s="358"/>
      <c r="I103" s="358"/>
      <c r="J103" s="358"/>
      <c r="K103" s="358"/>
      <c r="L103" s="358"/>
      <c r="M103" s="358"/>
      <c r="N103" s="358"/>
      <c r="O103" s="358"/>
      <c r="P103" s="358"/>
    </row>
    <row r="104" spans="2:16" x14ac:dyDescent="0.2">
      <c r="B104" s="358"/>
      <c r="C104" s="358"/>
      <c r="D104" s="358"/>
      <c r="E104" s="358"/>
      <c r="F104" s="358"/>
      <c r="G104" s="358"/>
      <c r="H104" s="358"/>
      <c r="I104" s="358"/>
      <c r="J104" s="358"/>
      <c r="K104" s="358"/>
      <c r="L104" s="358"/>
      <c r="M104" s="358"/>
      <c r="N104" s="358"/>
      <c r="O104" s="358"/>
      <c r="P104" s="358"/>
    </row>
  </sheetData>
  <mergeCells count="1">
    <mergeCell ref="B13:I13"/>
  </mergeCells>
  <pageMargins left="0.75" right="0.75" top="0.28000000000000003" bottom="1" header="0" footer="0"/>
  <pageSetup paperSize="8" scale="8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Indice</vt:lpstr>
      <vt:lpstr>2.1</vt:lpstr>
      <vt:lpstr>2.2</vt:lpstr>
      <vt:lpstr>2.3</vt:lpstr>
      <vt:lpstr>2.4</vt:lpstr>
      <vt:lpstr>2.5</vt:lpstr>
      <vt:lpstr>'2.1'!Área_de_impresión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Lorente Antoñanzas</dc:creator>
  <cp:lastModifiedBy>Mario Lorente Antoñanzas</cp:lastModifiedBy>
  <dcterms:created xsi:type="dcterms:W3CDTF">2024-03-21T09:44:01Z</dcterms:created>
  <dcterms:modified xsi:type="dcterms:W3CDTF">2024-03-21T09:44:38Z</dcterms:modified>
</cp:coreProperties>
</file>