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120" yWindow="60" windowWidth="23715" windowHeight="10290" activeTab="7"/>
  </bookViews>
  <sheets>
    <sheet name="2017" sheetId="1" r:id="rId1"/>
    <sheet name="2018" sheetId="4" r:id="rId2"/>
    <sheet name="2019" sheetId="6" r:id="rId3"/>
    <sheet name="2020" sheetId="7" r:id="rId4"/>
    <sheet name="2021" sheetId="8" r:id="rId5"/>
    <sheet name="2022" sheetId="9" r:id="rId6"/>
    <sheet name="2023" sheetId="11" r:id="rId7"/>
    <sheet name="Resumen" sheetId="5" r:id="rId8"/>
    <sheet name="Leyenda" sheetId="10" r:id="rId9"/>
  </sheets>
  <calcPr calcId="162913"/>
</workbook>
</file>

<file path=xl/calcChain.xml><?xml version="1.0" encoding="utf-8"?>
<calcChain xmlns="http://schemas.openxmlformats.org/spreadsheetml/2006/main">
  <c r="Z22" i="5" l="1"/>
  <c r="Y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Z21" i="5"/>
  <c r="Y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Z20" i="5"/>
  <c r="Y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Z19" i="5"/>
  <c r="Y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Z18" i="5"/>
  <c r="Y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Z17" i="5"/>
  <c r="Y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Z16" i="5"/>
  <c r="Y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Z15" i="5"/>
  <c r="Y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Z14" i="5"/>
  <c r="Y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Y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Z12" i="5"/>
  <c r="Y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Z11" i="5"/>
  <c r="Y11" i="5"/>
  <c r="W11" i="5"/>
  <c r="V11" i="5"/>
  <c r="U11" i="5"/>
  <c r="T11" i="5"/>
  <c r="S11" i="5"/>
  <c r="R11" i="5"/>
  <c r="R23" i="5" s="1"/>
  <c r="Q11" i="5"/>
  <c r="P11" i="5"/>
  <c r="O11" i="5"/>
  <c r="N11" i="5"/>
  <c r="M11" i="5"/>
  <c r="L11" i="5"/>
  <c r="K11" i="5"/>
  <c r="J11" i="5"/>
  <c r="J23" i="5" s="1"/>
  <c r="I11" i="5"/>
  <c r="I23" i="5" s="1"/>
  <c r="H11" i="5"/>
  <c r="G11" i="5"/>
  <c r="F11" i="5"/>
  <c r="E11" i="5"/>
  <c r="D11" i="5"/>
  <c r="C11" i="5"/>
  <c r="B11" i="5"/>
  <c r="B23" i="5" s="1"/>
  <c r="Z23" i="5"/>
  <c r="V23" i="5"/>
  <c r="T23" i="5"/>
  <c r="P23" i="5"/>
  <c r="L23" i="5"/>
  <c r="F23" i="5"/>
  <c r="D23" i="5"/>
  <c r="Y23" i="5"/>
  <c r="H23" i="5"/>
  <c r="N23" i="5"/>
</calcChain>
</file>

<file path=xl/sharedStrings.xml><?xml version="1.0" encoding="utf-8"?>
<sst xmlns="http://schemas.openxmlformats.org/spreadsheetml/2006/main" count="597" uniqueCount="95">
  <si>
    <t>AÑO 2017</t>
  </si>
  <si>
    <t xml:space="preserve">RESUMEN ANUAL POR PERIODOS MENSUALES. </t>
  </si>
  <si>
    <t>Valores medios de los parámetros, precipitación, radiación y ET0 acumulada.</t>
  </si>
  <si>
    <t>ENTRENA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</si>
  <si>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</si>
  <si>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</si>
  <si>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</si>
  <si>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</si>
  <si>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</si>
  <si>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</si>
  <si>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</si>
  <si>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</si>
  <si>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</si>
  <si>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</si>
  <si>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</si>
  <si>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</si>
  <si>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</si>
  <si>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Ts med</t>
  </si>
  <si>
    <t>ETo</t>
  </si>
  <si>
    <t>ºC</t>
  </si>
  <si>
    <t>%</t>
  </si>
  <si>
    <t>MJ.m-2</t>
  </si>
  <si>
    <t>m.s-1</t>
  </si>
  <si>
    <t>mm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</si>
  <si>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</si>
  <si>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</si>
  <si>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</si>
  <si>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</si>
  <si>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</si>
  <si>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</si>
  <si>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</si>
  <si>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</si>
  <si>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</si>
  <si>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</si>
  <si>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</si>
  <si>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</si>
  <si>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</si>
  <si>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REGIMEN DE HELADAS:</t>
  </si>
  <si>
    <t>Primera helada:</t>
  </si>
  <si>
    <t>Última helada:</t>
  </si>
  <si>
    <t>Periodo libre de heladas</t>
  </si>
  <si>
    <t>días</t>
  </si>
  <si>
    <t>Dias con temperaturas inferiores a los umbrales indicados</t>
  </si>
  <si>
    <t xml:space="preserve">&lt; T &lt; </t>
  </si>
  <si>
    <t>&lt; T =&lt;</t>
  </si>
  <si>
    <t>T =&lt;</t>
  </si>
  <si>
    <t>ESTACIÓN AGROCLIMÁTICA "LA DEHESA"</t>
  </si>
  <si>
    <t>AÑO 2018</t>
  </si>
  <si>
    <t>ESTACIÓN AGROCLIMÁTICA "DEHESA"</t>
  </si>
  <si>
    <t>AÑOS</t>
  </si>
  <si>
    <t>a</t>
  </si>
  <si>
    <t>ANÁLISIS LLUVIA</t>
  </si>
  <si>
    <t>Ndias</t>
  </si>
  <si>
    <t>Tsmed</t>
  </si>
  <si>
    <t>P Max</t>
  </si>
  <si>
    <t>P Min</t>
  </si>
  <si>
    <t>error</t>
  </si>
  <si>
    <t>(ºC)</t>
  </si>
  <si>
    <t>(mm)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</si>
  <si>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</si>
  <si>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</si>
  <si>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</si>
  <si>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</si>
  <si>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</si>
  <si>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</si>
  <si>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</si>
  <si>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</si>
  <si>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</si>
  <si>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</si>
  <si>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</si>
  <si>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</si>
  <si>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</si>
  <si>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</si>
  <si>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(%)</t>
  </si>
  <si>
    <t>Humedad relativa media del mes/año</t>
  </si>
  <si>
    <t>Radiación global acumulada del mes/año</t>
  </si>
  <si>
    <t>Velocidad del viento media del mes/año</t>
  </si>
  <si>
    <t>VVMAX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</si>
  <si>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</si>
  <si>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</si>
  <si>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</si>
  <si>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</si>
  <si>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</si>
  <si>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</si>
  <si>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</si>
  <si>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</si>
  <si>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</si>
  <si>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</si>
  <si>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</si>
  <si>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</si>
  <si>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ENTRENA - LA DEHESA</t>
  </si>
  <si>
    <t xml:space="preserve">MUNICIPIO: </t>
  </si>
  <si>
    <t>Entrena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</si>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</sst>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C0A]d\-mmm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Protection="0">
      <alignment wrapText="1"/>
    </xf>
  </cellStyleXfs>
  <cellXfs count="8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Fill="1" applyBorder="1"/>
    <xf numFmtId="0" fontId="3" fillId="0" borderId="0" xfId="1" applyFont="1" applyFill="1" applyBorder="1"/>
    <xf numFmtId="0" fontId="2" fillId="0" borderId="1" xfId="1" applyFont="1" applyFill="1" applyBorder="1" applyAlignment="1">
      <alignment horizontal="center"/>
    </xf>
    <xf numFmtId="0" fontId="3" fillId="0" borderId="2" xfId="1" applyFont="1" applyFill="1" applyBorder="1"/>
    <xf numFmtId="0" fontId="3" fillId="0" borderId="2" xfId="1" applyFont="1" applyFill="1" applyBorder="1" applyAlignment="1">
      <alignment horizontal="center"/>
    </xf>
    <xf numFmtId="164" fontId="1" fillId="0" borderId="0" xfId="1" applyNumberFormat="1"/>
    <xf numFmtId="0" fontId="2" fillId="0" borderId="3" xfId="1" applyFont="1" applyFill="1" applyBorder="1"/>
    <xf numFmtId="164" fontId="3" fillId="0" borderId="3" xfId="1" applyNumberFormat="1" applyFont="1" applyFill="1" applyBorder="1" applyAlignment="1">
      <alignment horizontal="right"/>
    </xf>
    <xf numFmtId="0" fontId="4" fillId="0" borderId="0" xfId="1" applyFont="1" applyFill="1" applyBorder="1"/>
    <xf numFmtId="16" fontId="3" fillId="0" borderId="0" xfId="1" applyNumberFormat="1" applyFont="1" applyFill="1" applyBorder="1"/>
    <xf numFmtId="14" fontId="3" fillId="0" borderId="0" xfId="1" applyNumberFormat="1" applyFont="1" applyFill="1" applyBorder="1"/>
    <xf numFmtId="0" fontId="3" fillId="0" borderId="0" xfId="1" applyFont="1" applyFill="1" applyBorder="1" applyAlignment="1">
      <alignment horizontal="right"/>
    </xf>
    <xf numFmtId="0" fontId="1" fillId="0" borderId="0" xfId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/>
    <xf numFmtId="1" fontId="1" fillId="0" borderId="0" xfId="1" applyNumberFormat="1"/>
    <xf numFmtId="165" fontId="1" fillId="0" borderId="0" xfId="1" applyNumberFormat="1"/>
    <xf numFmtId="165" fontId="3" fillId="0" borderId="3" xfId="1" applyNumberFormat="1" applyFont="1" applyFill="1" applyBorder="1" applyAlignment="1">
      <alignment horizontal="right"/>
    </xf>
    <xf numFmtId="1" fontId="3" fillId="0" borderId="3" xfId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5" fillId="0" borderId="0" xfId="1" applyFont="1" applyFill="1" applyBorder="1"/>
    <xf numFmtId="164" fontId="3" fillId="0" borderId="0" xfId="1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3" fillId="0" borderId="2" xfId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164" fontId="7" fillId="0" borderId="3" xfId="1" applyNumberFormat="1" applyFont="1" applyFill="1" applyBorder="1" applyAlignment="1">
      <alignment horizontal="right"/>
    </xf>
    <xf numFmtId="0" fontId="7" fillId="0" borderId="3" xfId="1" applyFont="1" applyFill="1" applyBorder="1" applyAlignment="1">
      <alignment horizontal="center"/>
    </xf>
    <xf numFmtId="0" fontId="1" fillId="0" borderId="3" xfId="1" applyBorder="1"/>
    <xf numFmtId="164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1" fontId="2" fillId="0" borderId="0" xfId="1" applyNumberFormat="1" applyFont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0" fontId="2" fillId="0" borderId="3" xfId="0" applyFont="1" applyFill="1" applyBorder="1"/>
    <xf numFmtId="164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" fontId="3" fillId="0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16" fontId="3" fillId="0" borderId="0" xfId="0" applyNumberFormat="1" applyFont="1" applyFill="1" applyBorder="1"/>
    <xf numFmtId="14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9" fillId="0" borderId="0" xfId="0" applyNumberFormat="1" applyFont="1" applyFill="1" applyBorder="1"/>
    <xf numFmtId="165" fontId="9" fillId="0" borderId="0" xfId="0" applyNumberFormat="1" applyFont="1" applyFill="1" applyBorder="1"/>
    <xf numFmtId="1" fontId="9" fillId="0" borderId="0" xfId="0" applyNumberFormat="1" applyFont="1" applyFill="1" applyBorder="1"/>
    <xf numFmtId="164" fontId="1" fillId="0" borderId="3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right"/>
    </xf>
    <xf numFmtId="16" fontId="1" fillId="0" borderId="0" xfId="0" applyNumberFormat="1" applyFont="1" applyFill="1" applyBorder="1"/>
    <xf numFmtId="14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2" applyFont="1" applyFill="1" applyBorder="1">
      <alignment wrapText="1"/>
    </xf>
    <xf numFmtId="0" fontId="1" fillId="0" borderId="0" xfId="2" applyFont="1" applyFill="1" applyBorder="1" applyAlignment="1"/>
    <xf numFmtId="0" fontId="2" fillId="0" borderId="0" xfId="0" applyFont="1" applyFill="1" applyBorder="1" applyAlignment="1">
      <alignment horizontal="right"/>
    </xf>
  </cellXfs>
  <cellStyles count="3">
    <cellStyle name="Normal" xfId="0" builtinId="0"/>
    <cellStyle name="Normal 2" xfId="1"/>
    <cellStyle name="XLConnect.Str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W17" sqref="W17"/>
    </sheetView>
  </sheetViews>
  <sheetFormatPr baseColWidth="10" defaultRowHeight="15" x14ac:dyDescent="0.25"/>
  <cols>
    <col min="2" max="2" width="6.7109375" customWidth="1"/>
    <col min="3" max="3" width="6.5703125" bestFit="1" customWidth="1"/>
    <col min="4" max="4" width="4.5703125" bestFit="1" customWidth="1"/>
    <col min="5" max="5" width="5.140625" bestFit="1" customWidth="1"/>
    <col min="6" max="6" width="8.28515625" customWidth="1"/>
    <col min="7" max="7" width="4.5703125" bestFit="1" customWidth="1"/>
    <col min="8" max="8" width="7.85546875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8.28515625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7109375" bestFit="1" customWidth="1"/>
    <col min="18" max="18" width="7.5703125" bestFit="1" customWidth="1"/>
    <col min="19" max="19" width="5.5703125" bestFit="1" customWidth="1"/>
  </cols>
  <sheetData>
    <row r="1" spans="1:19" x14ac:dyDescent="0.25">
      <c r="A1" s="1"/>
      <c r="B1" s="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/>
      <c r="B3" s="2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/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3" t="s">
        <v>46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/>
      <c r="B7" s="3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9" spans="1:19" x14ac:dyDescent="0.25">
      <c r="A9" s="4"/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8</v>
      </c>
      <c r="I9" s="5" t="s">
        <v>10</v>
      </c>
      <c r="J9" s="5" t="s">
        <v>11</v>
      </c>
      <c r="K9" s="5" t="s">
        <v>12</v>
      </c>
      <c r="L9" s="5" t="s">
        <v>13</v>
      </c>
      <c r="M9" s="5" t="s">
        <v>8</v>
      </c>
      <c r="N9" s="5" t="s">
        <v>14</v>
      </c>
      <c r="O9" s="5" t="s">
        <v>15</v>
      </c>
      <c r="P9" s="5" t="s">
        <v>16</v>
      </c>
      <c r="Q9" s="5" t="s">
        <v>8</v>
      </c>
      <c r="R9" s="5" t="s">
        <v>17</v>
      </c>
      <c r="S9" s="5" t="s">
        <v>18</v>
      </c>
    </row>
    <row r="10" spans="1:19" x14ac:dyDescent="0.25">
      <c r="A10" s="6"/>
      <c r="B10" s="7" t="s">
        <v>19</v>
      </c>
      <c r="C10" s="7" t="s">
        <v>19</v>
      </c>
      <c r="D10" s="7" t="s">
        <v>19</v>
      </c>
      <c r="E10" s="7" t="s">
        <v>19</v>
      </c>
      <c r="F10" s="7"/>
      <c r="G10" s="7" t="s">
        <v>19</v>
      </c>
      <c r="H10" s="7"/>
      <c r="I10" s="7" t="s">
        <v>20</v>
      </c>
      <c r="J10" s="7" t="s">
        <v>21</v>
      </c>
      <c r="K10" s="7" t="s">
        <v>22</v>
      </c>
      <c r="L10" s="7" t="s">
        <v>22</v>
      </c>
      <c r="M10" s="7"/>
      <c r="N10" s="7" t="s">
        <v>23</v>
      </c>
      <c r="O10" s="7"/>
      <c r="P10" s="7" t="s">
        <v>23</v>
      </c>
      <c r="Q10" s="7"/>
      <c r="R10" s="7" t="s">
        <v>19</v>
      </c>
      <c r="S10" s="7" t="s">
        <v>23</v>
      </c>
    </row>
    <row r="11" spans="1:19" x14ac:dyDescent="0.25">
      <c r="A11" s="3" t="s">
        <v>24</v>
      </c>
      <c r="B11" s="8">
        <v>0.19796774193548389</v>
      </c>
      <c r="C11" s="8">
        <v>8.5824193548387075</v>
      </c>
      <c r="D11" s="8">
        <v>4.2331628488904132</v>
      </c>
      <c r="E11" s="8">
        <v>14.4</v>
      </c>
      <c r="F11" s="20">
        <v>43476</v>
      </c>
      <c r="G11" s="8">
        <v>-6.8339999999999996</v>
      </c>
      <c r="H11" s="20">
        <v>43491</v>
      </c>
      <c r="I11" s="8">
        <v>78.114893902997039</v>
      </c>
      <c r="J11" s="8">
        <v>191.74500000000003</v>
      </c>
      <c r="K11" s="8">
        <v>1.9533406114161518</v>
      </c>
      <c r="L11" s="8">
        <v>11.47</v>
      </c>
      <c r="M11" s="20">
        <v>43478</v>
      </c>
      <c r="N11" s="8">
        <v>29.400000000000002</v>
      </c>
      <c r="O11" s="19">
        <v>11</v>
      </c>
      <c r="P11" s="8">
        <v>11.4</v>
      </c>
      <c r="Q11" s="20">
        <v>43475</v>
      </c>
      <c r="R11" s="8"/>
      <c r="S11" s="8">
        <v>26.586687812501221</v>
      </c>
    </row>
    <row r="12" spans="1:19" x14ac:dyDescent="0.25">
      <c r="A12" s="3" t="s">
        <v>25</v>
      </c>
      <c r="B12" s="8">
        <v>2.0956785714285715</v>
      </c>
      <c r="C12" s="8">
        <v>13.20257142857143</v>
      </c>
      <c r="D12" s="8">
        <v>7.3146584821428577</v>
      </c>
      <c r="E12" s="8">
        <v>19.170000000000002</v>
      </c>
      <c r="F12" s="20">
        <v>43156</v>
      </c>
      <c r="G12" s="8">
        <v>-0.97499999999999998</v>
      </c>
      <c r="H12" s="20">
        <v>43140</v>
      </c>
      <c r="I12" s="8">
        <v>80.617485119047629</v>
      </c>
      <c r="J12" s="8">
        <v>224.09099999999998</v>
      </c>
      <c r="K12" s="8">
        <v>1.7352730654761905</v>
      </c>
      <c r="L12" s="8">
        <v>19.399999999999999</v>
      </c>
      <c r="M12" s="20">
        <v>43136</v>
      </c>
      <c r="N12" s="8">
        <v>30.8</v>
      </c>
      <c r="O12" s="19">
        <v>14</v>
      </c>
      <c r="P12" s="8">
        <v>6.2000000000000011</v>
      </c>
      <c r="Q12" s="20">
        <v>43135</v>
      </c>
      <c r="R12" s="8"/>
      <c r="S12" s="8">
        <v>35.433736730069036</v>
      </c>
    </row>
    <row r="13" spans="1:19" x14ac:dyDescent="0.25">
      <c r="A13" s="3" t="s">
        <v>26</v>
      </c>
      <c r="B13" s="8">
        <v>3.5059677419354838</v>
      </c>
      <c r="C13" s="8">
        <v>17.424193548387095</v>
      </c>
      <c r="D13" s="8">
        <v>10.005708333333335</v>
      </c>
      <c r="E13" s="8">
        <v>27.36</v>
      </c>
      <c r="F13" s="20">
        <v>43169</v>
      </c>
      <c r="G13" s="8">
        <v>-1.7030000000000001</v>
      </c>
      <c r="H13" s="20">
        <v>43183</v>
      </c>
      <c r="I13" s="8">
        <v>71.647244623655894</v>
      </c>
      <c r="J13" s="8">
        <v>420.84399999999999</v>
      </c>
      <c r="K13" s="8">
        <v>1.5986498655913979</v>
      </c>
      <c r="L13" s="8">
        <v>13.43</v>
      </c>
      <c r="M13" s="20">
        <v>43165</v>
      </c>
      <c r="N13" s="8">
        <v>38.4</v>
      </c>
      <c r="O13" s="19">
        <v>11</v>
      </c>
      <c r="P13" s="8">
        <v>19.8</v>
      </c>
      <c r="Q13" s="20">
        <v>43184</v>
      </c>
      <c r="R13" s="8"/>
      <c r="S13" s="8">
        <v>70.559197190708431</v>
      </c>
    </row>
    <row r="14" spans="1:19" x14ac:dyDescent="0.25">
      <c r="A14" s="3" t="s">
        <v>27</v>
      </c>
      <c r="B14" s="8">
        <v>3.1691666666666665</v>
      </c>
      <c r="C14" s="8">
        <v>19.727</v>
      </c>
      <c r="D14" s="8">
        <v>11.594663194444449</v>
      </c>
      <c r="E14" s="8">
        <v>26.89</v>
      </c>
      <c r="F14" s="20">
        <v>43203</v>
      </c>
      <c r="G14" s="8">
        <v>-3.302</v>
      </c>
      <c r="H14" s="20">
        <v>43218</v>
      </c>
      <c r="I14" s="8">
        <v>60.854993055555568</v>
      </c>
      <c r="J14" s="8">
        <v>584.19399999999996</v>
      </c>
      <c r="K14" s="8">
        <v>1.6261465277777778</v>
      </c>
      <c r="L14" s="8">
        <v>14.11</v>
      </c>
      <c r="M14" s="20">
        <v>43220</v>
      </c>
      <c r="N14" s="8">
        <v>6.4</v>
      </c>
      <c r="O14" s="19">
        <v>5</v>
      </c>
      <c r="P14" s="8">
        <v>3.8</v>
      </c>
      <c r="Q14" s="20">
        <v>43220</v>
      </c>
      <c r="R14" s="8"/>
      <c r="S14" s="8">
        <v>99.929850812238186</v>
      </c>
    </row>
    <row r="15" spans="1:19" x14ac:dyDescent="0.25">
      <c r="A15" s="3" t="s">
        <v>28</v>
      </c>
      <c r="B15" s="8">
        <v>8.8695806451612906</v>
      </c>
      <c r="C15" s="8">
        <v>24.101612903225799</v>
      </c>
      <c r="D15" s="8">
        <v>16.354770833333337</v>
      </c>
      <c r="E15" s="8">
        <v>31.85</v>
      </c>
      <c r="F15" s="20">
        <v>43245</v>
      </c>
      <c r="G15" s="8">
        <v>-0.70299999999999996</v>
      </c>
      <c r="H15" s="20">
        <v>43221</v>
      </c>
      <c r="I15" s="8">
        <v>67.904341397849464</v>
      </c>
      <c r="J15" s="8">
        <v>638.649</v>
      </c>
      <c r="K15" s="8">
        <v>1.240591397849462</v>
      </c>
      <c r="L15" s="8">
        <v>12.64</v>
      </c>
      <c r="M15" s="20">
        <v>43245</v>
      </c>
      <c r="N15" s="8">
        <v>74</v>
      </c>
      <c r="O15" s="19">
        <v>10</v>
      </c>
      <c r="P15" s="8">
        <v>20.399999999999999</v>
      </c>
      <c r="Q15" s="20">
        <v>43250</v>
      </c>
      <c r="R15" s="8"/>
      <c r="S15" s="8">
        <v>120.87579130204053</v>
      </c>
    </row>
    <row r="16" spans="1:19" x14ac:dyDescent="0.25">
      <c r="A16" s="3" t="s">
        <v>29</v>
      </c>
      <c r="B16" s="8">
        <v>14.550999999999998</v>
      </c>
      <c r="C16" s="8">
        <v>28.161333333333328</v>
      </c>
      <c r="D16" s="8">
        <v>20.617208333333327</v>
      </c>
      <c r="E16" s="8">
        <v>36</v>
      </c>
      <c r="F16" s="20">
        <v>43269</v>
      </c>
      <c r="G16" s="8">
        <v>8.89</v>
      </c>
      <c r="H16" s="20">
        <v>43281</v>
      </c>
      <c r="I16" s="8">
        <v>68.81035416666667</v>
      </c>
      <c r="J16" s="8">
        <v>715.98799999999994</v>
      </c>
      <c r="K16" s="8">
        <v>1.3471847222222224</v>
      </c>
      <c r="L16" s="8">
        <v>16.27</v>
      </c>
      <c r="M16" s="20">
        <v>43279</v>
      </c>
      <c r="N16" s="8">
        <v>66.799999999999983</v>
      </c>
      <c r="O16" s="19">
        <v>13</v>
      </c>
      <c r="P16" s="8">
        <v>17.8</v>
      </c>
      <c r="Q16" s="20">
        <v>43277</v>
      </c>
      <c r="R16" s="8">
        <v>22.836770833333329</v>
      </c>
      <c r="S16" s="8">
        <v>146.32881795371142</v>
      </c>
    </row>
    <row r="17" spans="1:19" x14ac:dyDescent="0.25">
      <c r="A17" s="3" t="s">
        <v>30</v>
      </c>
      <c r="B17" s="8">
        <v>14.364516129032259</v>
      </c>
      <c r="C17" s="8">
        <v>29.446774193548396</v>
      </c>
      <c r="D17" s="8">
        <v>21.416095430107521</v>
      </c>
      <c r="E17" s="8">
        <v>36.200000000000003</v>
      </c>
      <c r="F17" s="20">
        <v>43311</v>
      </c>
      <c r="G17" s="8">
        <v>10.32</v>
      </c>
      <c r="H17" s="20">
        <v>43307</v>
      </c>
      <c r="I17" s="8">
        <v>61.602526881720422</v>
      </c>
      <c r="J17" s="8">
        <v>769.42000000000007</v>
      </c>
      <c r="K17" s="8">
        <v>1.5701297043010751</v>
      </c>
      <c r="L17" s="8">
        <v>11.07</v>
      </c>
      <c r="M17" s="20">
        <v>43298</v>
      </c>
      <c r="N17" s="8">
        <v>11.599999999999998</v>
      </c>
      <c r="O17" s="19">
        <v>5</v>
      </c>
      <c r="P17" s="8">
        <v>7.4</v>
      </c>
      <c r="Q17" s="20">
        <v>43289</v>
      </c>
      <c r="R17" s="8">
        <v>24.788393817204302</v>
      </c>
      <c r="S17" s="8">
        <v>162.78280784574198</v>
      </c>
    </row>
    <row r="18" spans="1:19" x14ac:dyDescent="0.25">
      <c r="A18" s="3" t="s">
        <v>31</v>
      </c>
      <c r="B18" s="8">
        <v>13.676483870967738</v>
      </c>
      <c r="C18" s="8">
        <v>28.439032258064504</v>
      </c>
      <c r="D18" s="8">
        <v>20.706233198924732</v>
      </c>
      <c r="E18" s="8">
        <v>35.99</v>
      </c>
      <c r="F18" s="20">
        <v>43315</v>
      </c>
      <c r="G18" s="8">
        <v>6.851</v>
      </c>
      <c r="H18" s="20">
        <v>43324</v>
      </c>
      <c r="I18" s="8">
        <v>63.654516129032245</v>
      </c>
      <c r="J18" s="8">
        <v>647.04599999999994</v>
      </c>
      <c r="K18" s="8">
        <v>1.2452163978494624</v>
      </c>
      <c r="L18" s="8">
        <v>13.13</v>
      </c>
      <c r="M18" s="20">
        <v>43326</v>
      </c>
      <c r="N18" s="8">
        <v>44.599999999999994</v>
      </c>
      <c r="O18" s="19">
        <v>7</v>
      </c>
      <c r="P18" s="8">
        <v>21.199999999999996</v>
      </c>
      <c r="Q18" s="20">
        <v>43342</v>
      </c>
      <c r="R18" s="8">
        <v>26.045651881720428</v>
      </c>
      <c r="S18" s="8">
        <v>130.88587974446745</v>
      </c>
    </row>
    <row r="19" spans="1:19" x14ac:dyDescent="0.25">
      <c r="A19" s="3" t="s">
        <v>32</v>
      </c>
      <c r="B19" s="8">
        <v>9.246699999999997</v>
      </c>
      <c r="C19" s="8">
        <v>23.369000000000003</v>
      </c>
      <c r="D19" s="8">
        <v>15.944847222222224</v>
      </c>
      <c r="E19" s="8">
        <v>30.5</v>
      </c>
      <c r="F19" s="20">
        <v>43348</v>
      </c>
      <c r="G19" s="8">
        <v>2.7650000000000001</v>
      </c>
      <c r="H19" s="20">
        <v>43363</v>
      </c>
      <c r="I19" s="8">
        <v>70.736729166666677</v>
      </c>
      <c r="J19" s="8">
        <v>504.34999999999997</v>
      </c>
      <c r="K19" s="8">
        <v>1.0697104166666667</v>
      </c>
      <c r="L19" s="8">
        <v>10</v>
      </c>
      <c r="M19" s="20">
        <v>43353</v>
      </c>
      <c r="N19" s="8">
        <v>8.0000000000000018</v>
      </c>
      <c r="O19" s="19">
        <v>5</v>
      </c>
      <c r="P19" s="8">
        <v>4.4000000000000012</v>
      </c>
      <c r="Q19" s="20">
        <v>43352</v>
      </c>
      <c r="R19" s="8">
        <v>19.88301388888889</v>
      </c>
      <c r="S19" s="8">
        <v>83.590263946636952</v>
      </c>
    </row>
    <row r="20" spans="1:19" x14ac:dyDescent="0.25">
      <c r="A20" s="3" t="s">
        <v>33</v>
      </c>
      <c r="B20" s="8">
        <v>7.0103548387096764</v>
      </c>
      <c r="C20" s="8">
        <v>22.305161290322577</v>
      </c>
      <c r="D20" s="8">
        <v>14.000173387096771</v>
      </c>
      <c r="E20" s="8">
        <v>27.38</v>
      </c>
      <c r="F20" s="20">
        <v>43399</v>
      </c>
      <c r="G20" s="8">
        <v>0.93899999999999995</v>
      </c>
      <c r="H20" s="20">
        <v>43404</v>
      </c>
      <c r="I20" s="8">
        <v>72.214018817204291</v>
      </c>
      <c r="J20" s="8">
        <v>396.01499999999993</v>
      </c>
      <c r="K20" s="8">
        <v>1.1108198924731185</v>
      </c>
      <c r="L20" s="8">
        <v>8.6199999999999992</v>
      </c>
      <c r="M20" s="20">
        <v>43402</v>
      </c>
      <c r="N20" s="8">
        <v>19.999999999999996</v>
      </c>
      <c r="O20" s="19">
        <v>4</v>
      </c>
      <c r="P20" s="8">
        <v>13.599999999999996</v>
      </c>
      <c r="Q20" s="20">
        <v>43391</v>
      </c>
      <c r="R20" s="8">
        <v>17.177479838709679</v>
      </c>
      <c r="S20" s="8">
        <v>59.334841495704282</v>
      </c>
    </row>
    <row r="21" spans="1:19" x14ac:dyDescent="0.25">
      <c r="A21" s="3" t="s">
        <v>34</v>
      </c>
      <c r="B21" s="8">
        <v>2.5004666666666671</v>
      </c>
      <c r="C21" s="8">
        <v>13.846333333333336</v>
      </c>
      <c r="D21" s="8">
        <v>7.9088805555555552</v>
      </c>
      <c r="E21" s="8">
        <v>20.309999999999999</v>
      </c>
      <c r="F21" s="20">
        <v>43420</v>
      </c>
      <c r="G21" s="8">
        <v>-3.2829999999999999</v>
      </c>
      <c r="H21" s="20">
        <v>43426</v>
      </c>
      <c r="I21" s="8">
        <v>73.522958333333321</v>
      </c>
      <c r="J21" s="8">
        <v>230.76100000000002</v>
      </c>
      <c r="K21" s="8">
        <v>1.5795708333333336</v>
      </c>
      <c r="L21" s="8">
        <v>10.98</v>
      </c>
      <c r="M21" s="20">
        <v>43434</v>
      </c>
      <c r="N21" s="8">
        <v>18.599999999999994</v>
      </c>
      <c r="O21" s="19">
        <v>12</v>
      </c>
      <c r="P21" s="8">
        <v>9.9999999999999964</v>
      </c>
      <c r="Q21" s="20">
        <v>43429</v>
      </c>
      <c r="R21" s="8">
        <v>10.525086805555558</v>
      </c>
      <c r="S21" s="8">
        <v>31.007033907545882</v>
      </c>
    </row>
    <row r="22" spans="1:19" ht="15.75" thickBot="1" x14ac:dyDescent="0.3">
      <c r="A22" s="9" t="s">
        <v>35</v>
      </c>
      <c r="B22" s="10">
        <v>1.9574193548387098</v>
      </c>
      <c r="C22" s="10">
        <v>9.9327419354838717</v>
      </c>
      <c r="D22" s="10">
        <v>5.690875000000001</v>
      </c>
      <c r="E22" s="10">
        <v>17.66</v>
      </c>
      <c r="F22" s="21">
        <v>43464</v>
      </c>
      <c r="G22" s="10">
        <v>-4.5739999999999998</v>
      </c>
      <c r="H22" s="21">
        <v>43440</v>
      </c>
      <c r="I22" s="10">
        <v>81.274717741935476</v>
      </c>
      <c r="J22" s="10">
        <v>170.999</v>
      </c>
      <c r="K22" s="10">
        <v>1.8109247311827954</v>
      </c>
      <c r="L22" s="10">
        <v>15.97</v>
      </c>
      <c r="M22" s="21">
        <v>43445</v>
      </c>
      <c r="N22" s="10">
        <v>61.2</v>
      </c>
      <c r="O22" s="22">
        <v>20</v>
      </c>
      <c r="P22" s="10">
        <v>11.399999999999993</v>
      </c>
      <c r="Q22" s="21">
        <v>43435</v>
      </c>
      <c r="R22" s="10">
        <v>6.688533602150537</v>
      </c>
      <c r="S22" s="10">
        <v>23.230651409485883</v>
      </c>
    </row>
    <row r="23" spans="1:19" ht="15.75" thickTop="1" x14ac:dyDescent="0.25">
      <c r="A23" s="3" t="s">
        <v>36</v>
      </c>
      <c r="B23" s="8">
        <v>6.7621085189452117</v>
      </c>
      <c r="C23" s="8">
        <v>19.878181131592424</v>
      </c>
      <c r="D23" s="8">
        <v>12.982273068282042</v>
      </c>
      <c r="E23" s="8">
        <v>36.200000000000003</v>
      </c>
      <c r="F23" s="20">
        <v>42946</v>
      </c>
      <c r="G23" s="8">
        <v>-6.8339999999999996</v>
      </c>
      <c r="H23" s="20">
        <v>42761</v>
      </c>
      <c r="I23" s="8">
        <v>70.912898277972062</v>
      </c>
      <c r="J23" s="8">
        <v>5494.1020000000008</v>
      </c>
      <c r="K23" s="8">
        <v>1.4906298471783046</v>
      </c>
      <c r="L23" s="8">
        <v>19.399999999999999</v>
      </c>
      <c r="M23" s="20">
        <v>42771</v>
      </c>
      <c r="N23" s="8">
        <v>409.8</v>
      </c>
      <c r="O23" s="19">
        <v>117</v>
      </c>
      <c r="P23" s="8">
        <v>21.199999999999996</v>
      </c>
      <c r="Q23" s="20">
        <v>42977</v>
      </c>
      <c r="R23" s="8">
        <v>3178.715378966921</v>
      </c>
      <c r="S23" s="8">
        <v>990.54556015085109</v>
      </c>
    </row>
    <row r="26" spans="1:19" x14ac:dyDescent="0.25">
      <c r="A26" s="11" t="s">
        <v>37</v>
      </c>
      <c r="B26" s="11"/>
      <c r="C26" s="11"/>
      <c r="D26" s="4"/>
      <c r="E26" s="4"/>
      <c r="F26" s="4"/>
      <c r="G26" s="4"/>
      <c r="H26" s="4"/>
      <c r="I26" s="4"/>
      <c r="J26" s="4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s="4"/>
      <c r="B28" s="4" t="s">
        <v>38</v>
      </c>
      <c r="C28" s="4"/>
      <c r="D28" s="4"/>
      <c r="E28" s="1"/>
      <c r="F28" s="4">
        <v>-2.1930000000000001</v>
      </c>
      <c r="G28" s="4" t="s">
        <v>19</v>
      </c>
      <c r="H28" s="12">
        <v>43054</v>
      </c>
      <c r="I28" s="13"/>
      <c r="J28" s="4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A29" s="4"/>
      <c r="B29" s="4" t="s">
        <v>39</v>
      </c>
      <c r="C29" s="4"/>
      <c r="D29" s="4"/>
      <c r="E29" s="1"/>
      <c r="F29" s="4">
        <v>-0.70299999999999996</v>
      </c>
      <c r="G29" s="4" t="s">
        <v>19</v>
      </c>
      <c r="H29" s="12">
        <v>42856</v>
      </c>
      <c r="I29" s="13"/>
      <c r="J29" s="4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A30" s="4"/>
      <c r="B30" s="4" t="s">
        <v>40</v>
      </c>
      <c r="C30" s="4"/>
      <c r="D30" s="4"/>
      <c r="E30" s="1"/>
      <c r="F30" s="23">
        <v>197</v>
      </c>
      <c r="G30" s="4" t="s">
        <v>41</v>
      </c>
      <c r="H30" s="4"/>
      <c r="I30" s="4"/>
      <c r="J30" s="4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11" t="s">
        <v>42</v>
      </c>
      <c r="B32" s="11"/>
      <c r="C32" s="11"/>
      <c r="D32" s="11"/>
      <c r="E32" s="11"/>
      <c r="F32" s="11"/>
      <c r="G32" s="11"/>
      <c r="H32" s="11"/>
      <c r="I32" s="4"/>
      <c r="J32" s="4"/>
      <c r="K32" s="1"/>
      <c r="L32" s="1"/>
      <c r="M32" s="1"/>
      <c r="N32" s="1"/>
      <c r="O32" s="1"/>
      <c r="P32" s="1"/>
      <c r="Q32" s="1"/>
      <c r="R32" s="1"/>
      <c r="S32" s="1"/>
    </row>
    <row r="33" spans="1:1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4"/>
      <c r="B34" s="1">
        <v>-1</v>
      </c>
      <c r="C34" s="1" t="s">
        <v>43</v>
      </c>
      <c r="D34" s="15">
        <v>0</v>
      </c>
      <c r="E34" s="1" t="s">
        <v>19</v>
      </c>
      <c r="F34" s="14">
        <v>19</v>
      </c>
      <c r="G34" s="4" t="s">
        <v>41</v>
      </c>
      <c r="H34" s="4"/>
      <c r="I34" s="4"/>
      <c r="J34" s="4"/>
    </row>
    <row r="35" spans="1:10" x14ac:dyDescent="0.25">
      <c r="A35" s="4"/>
      <c r="B35" s="1">
        <v>-2.5</v>
      </c>
      <c r="C35" s="1" t="s">
        <v>44</v>
      </c>
      <c r="D35" s="15">
        <v>-1</v>
      </c>
      <c r="E35" s="1" t="s">
        <v>19</v>
      </c>
      <c r="F35" s="14">
        <v>12</v>
      </c>
      <c r="G35" s="4" t="s">
        <v>41</v>
      </c>
      <c r="H35" s="4"/>
      <c r="I35" s="4"/>
      <c r="J35" s="4"/>
    </row>
    <row r="36" spans="1:10" x14ac:dyDescent="0.25">
      <c r="A36" s="4"/>
      <c r="B36" s="16">
        <v>-5</v>
      </c>
      <c r="C36" s="16" t="s">
        <v>44</v>
      </c>
      <c r="D36" s="17">
        <v>-2.5</v>
      </c>
      <c r="E36" s="18" t="s">
        <v>19</v>
      </c>
      <c r="F36" s="14">
        <v>13</v>
      </c>
      <c r="G36" s="4" t="s">
        <v>41</v>
      </c>
      <c r="H36" s="4"/>
      <c r="I36" s="4"/>
      <c r="J36" s="4"/>
    </row>
    <row r="37" spans="1:10" x14ac:dyDescent="0.25">
      <c r="A37" s="4"/>
      <c r="B37" s="1"/>
      <c r="C37" s="16" t="s">
        <v>45</v>
      </c>
      <c r="D37" s="15">
        <v>-5</v>
      </c>
      <c r="E37" s="1" t="s">
        <v>19</v>
      </c>
      <c r="F37" s="14">
        <v>1</v>
      </c>
      <c r="G37" s="4" t="s">
        <v>41</v>
      </c>
      <c r="H37" s="4"/>
      <c r="I37" s="4"/>
      <c r="J3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B6" sqref="B6:B7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7.5703125" style="1" customWidth="1"/>
    <col min="19" max="19" width="6.5703125" style="1" customWidth="1"/>
    <col min="20" max="16384" width="11.42578125" style="1"/>
  </cols>
  <sheetData>
    <row r="1" spans="1:19" x14ac:dyDescent="0.2">
      <c r="B1" s="3" t="s">
        <v>47</v>
      </c>
    </row>
    <row r="2" spans="1:19" x14ac:dyDescent="0.2">
      <c r="B2" s="3" t="s">
        <v>1</v>
      </c>
    </row>
    <row r="3" spans="1:19" x14ac:dyDescent="0.2">
      <c r="B3" s="2" t="s">
        <v>2</v>
      </c>
    </row>
    <row r="4" spans="1:19" x14ac:dyDescent="0.2">
      <c r="B4" s="4"/>
    </row>
    <row r="5" spans="1:19" x14ac:dyDescent="0.2">
      <c r="B5" s="4"/>
    </row>
    <row r="6" spans="1:19" x14ac:dyDescent="0.2">
      <c r="B6" s="3" t="s">
        <v>48</v>
      </c>
    </row>
    <row r="7" spans="1:19" x14ac:dyDescent="0.2">
      <c r="B7" s="3" t="s">
        <v>3</v>
      </c>
    </row>
    <row r="9" spans="1:19" x14ac:dyDescent="0.2">
      <c r="A9" s="4"/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8</v>
      </c>
      <c r="I9" s="5" t="s">
        <v>10</v>
      </c>
      <c r="J9" s="5" t="s">
        <v>11</v>
      </c>
      <c r="K9" s="5" t="s">
        <v>12</v>
      </c>
      <c r="L9" s="5" t="s">
        <v>13</v>
      </c>
      <c r="M9" s="5" t="s">
        <v>8</v>
      </c>
      <c r="N9" s="5" t="s">
        <v>14</v>
      </c>
      <c r="O9" s="5" t="s">
        <v>15</v>
      </c>
      <c r="P9" s="5" t="s">
        <v>16</v>
      </c>
      <c r="Q9" s="5" t="s">
        <v>8</v>
      </c>
      <c r="R9" s="5" t="s">
        <v>17</v>
      </c>
      <c r="S9" s="5" t="s">
        <v>18</v>
      </c>
    </row>
    <row r="10" spans="1:19" x14ac:dyDescent="0.2">
      <c r="A10" s="6"/>
      <c r="B10" s="7" t="s">
        <v>19</v>
      </c>
      <c r="C10" s="7" t="s">
        <v>19</v>
      </c>
      <c r="D10" s="7" t="s">
        <v>19</v>
      </c>
      <c r="E10" s="7" t="s">
        <v>19</v>
      </c>
      <c r="F10" s="7"/>
      <c r="G10" s="7" t="s">
        <v>19</v>
      </c>
      <c r="H10" s="7"/>
      <c r="I10" s="7" t="s">
        <v>20</v>
      </c>
      <c r="J10" s="7" t="s">
        <v>21</v>
      </c>
      <c r="K10" s="7" t="s">
        <v>22</v>
      </c>
      <c r="L10" s="7" t="s">
        <v>22</v>
      </c>
      <c r="M10" s="7"/>
      <c r="N10" s="7" t="s">
        <v>23</v>
      </c>
      <c r="O10" s="7"/>
      <c r="P10" s="7" t="s">
        <v>23</v>
      </c>
      <c r="Q10" s="7"/>
      <c r="R10" s="7" t="s">
        <v>19</v>
      </c>
      <c r="S10" s="7" t="s">
        <v>23</v>
      </c>
    </row>
    <row r="11" spans="1:19" x14ac:dyDescent="0.2">
      <c r="A11" s="3" t="s">
        <v>24</v>
      </c>
      <c r="B11" s="8">
        <v>1.9751612903225808</v>
      </c>
      <c r="C11" s="8">
        <v>10.997032258064518</v>
      </c>
      <c r="D11" s="8">
        <v>6.3720551075268821</v>
      </c>
      <c r="E11" s="8">
        <v>18.48</v>
      </c>
      <c r="F11" s="20">
        <v>43833</v>
      </c>
      <c r="G11" s="8">
        <v>-3.6240000000000001</v>
      </c>
      <c r="H11" s="20">
        <v>43839</v>
      </c>
      <c r="I11" s="8">
        <v>80.942782258064511</v>
      </c>
      <c r="J11" s="8">
        <v>212.45699999999999</v>
      </c>
      <c r="K11" s="8">
        <v>1.5131733870967741</v>
      </c>
      <c r="L11" s="8">
        <v>14.11</v>
      </c>
      <c r="M11" s="20">
        <v>43831</v>
      </c>
      <c r="N11" s="8">
        <v>99.600000000000023</v>
      </c>
      <c r="O11" s="19">
        <v>18</v>
      </c>
      <c r="P11" s="8">
        <v>35.199999999999989</v>
      </c>
      <c r="Q11" s="20">
        <v>43836</v>
      </c>
      <c r="R11" s="8">
        <v>6.7193239247311825</v>
      </c>
      <c r="S11" s="8">
        <v>25.200206084760122</v>
      </c>
    </row>
    <row r="12" spans="1:19" x14ac:dyDescent="0.2">
      <c r="A12" s="3" t="s">
        <v>25</v>
      </c>
      <c r="B12" s="8">
        <v>1.0211785714285715</v>
      </c>
      <c r="C12" s="8">
        <v>8.5147142857142821</v>
      </c>
      <c r="D12" s="8">
        <v>4.5159055059523805</v>
      </c>
      <c r="E12" s="8">
        <v>16.64</v>
      </c>
      <c r="F12" s="20">
        <v>43512</v>
      </c>
      <c r="G12" s="8">
        <v>-4.2329999999999997</v>
      </c>
      <c r="H12" s="20">
        <v>43523</v>
      </c>
      <c r="I12" s="8">
        <v>77.945104166666653</v>
      </c>
      <c r="J12" s="8">
        <v>232.02700000000002</v>
      </c>
      <c r="K12" s="8">
        <v>2.0784553571428566</v>
      </c>
      <c r="L12" s="8">
        <v>12.54</v>
      </c>
      <c r="M12" s="20">
        <v>43517</v>
      </c>
      <c r="N12" s="8">
        <v>51.4</v>
      </c>
      <c r="O12" s="19">
        <v>20</v>
      </c>
      <c r="P12" s="8">
        <v>12.399999999999999</v>
      </c>
      <c r="Q12" s="20">
        <v>43524</v>
      </c>
      <c r="R12" s="8">
        <v>6.2281324404761902</v>
      </c>
      <c r="S12" s="8">
        <v>32.831386820924749</v>
      </c>
    </row>
    <row r="13" spans="1:19" x14ac:dyDescent="0.2">
      <c r="A13" s="3" t="s">
        <v>26</v>
      </c>
      <c r="B13" s="8">
        <v>3.1513870967741933</v>
      </c>
      <c r="C13" s="8">
        <v>13.525290322580645</v>
      </c>
      <c r="D13" s="8">
        <v>7.9075248655913954</v>
      </c>
      <c r="E13" s="8">
        <v>21.53</v>
      </c>
      <c r="F13" s="20">
        <v>43552</v>
      </c>
      <c r="G13" s="8">
        <v>-0.61399999999999999</v>
      </c>
      <c r="H13" s="20">
        <v>43526</v>
      </c>
      <c r="I13" s="8">
        <v>69.7632123655914</v>
      </c>
      <c r="J13" s="8">
        <v>432.42599999999993</v>
      </c>
      <c r="K13" s="8">
        <v>1.9526754032258062</v>
      </c>
      <c r="L13" s="8">
        <v>17.64</v>
      </c>
      <c r="M13" s="20">
        <v>43525</v>
      </c>
      <c r="N13" s="8">
        <v>55.2</v>
      </c>
      <c r="O13" s="19">
        <v>22</v>
      </c>
      <c r="P13" s="8">
        <v>9.0000000000000018</v>
      </c>
      <c r="Q13" s="20">
        <v>43543</v>
      </c>
      <c r="R13" s="8">
        <v>8.6172842741935476</v>
      </c>
      <c r="S13" s="8">
        <v>65.573524091564508</v>
      </c>
    </row>
    <row r="14" spans="1:19" x14ac:dyDescent="0.2">
      <c r="A14" s="3" t="s">
        <v>27</v>
      </c>
      <c r="B14" s="8">
        <v>5.9046000000000003</v>
      </c>
      <c r="C14" s="8">
        <v>17.652333333333335</v>
      </c>
      <c r="D14" s="8">
        <v>11.514893750000002</v>
      </c>
      <c r="E14" s="8">
        <v>24.13</v>
      </c>
      <c r="F14" s="20">
        <v>43579</v>
      </c>
      <c r="G14" s="8">
        <v>0.54600000000000004</v>
      </c>
      <c r="H14" s="20">
        <v>43556</v>
      </c>
      <c r="I14" s="8">
        <v>74.591631944444444</v>
      </c>
      <c r="J14" s="8">
        <v>530.01400000000001</v>
      </c>
      <c r="K14" s="8">
        <v>1.6506874999999999</v>
      </c>
      <c r="L14" s="8">
        <v>13.33</v>
      </c>
      <c r="M14" s="20">
        <v>43566</v>
      </c>
      <c r="N14" s="8">
        <v>77.2</v>
      </c>
      <c r="O14" s="19">
        <v>15</v>
      </c>
      <c r="P14" s="8">
        <v>14.000000000000002</v>
      </c>
      <c r="Q14" s="20">
        <v>43565</v>
      </c>
      <c r="R14" s="8">
        <v>12.553868055555556</v>
      </c>
      <c r="S14" s="8">
        <v>86.46301049808956</v>
      </c>
    </row>
    <row r="15" spans="1:19" x14ac:dyDescent="0.2">
      <c r="A15" s="3" t="s">
        <v>28</v>
      </c>
      <c r="B15" s="8">
        <v>8.1553225806451604</v>
      </c>
      <c r="C15" s="8">
        <v>20.124838709677416</v>
      </c>
      <c r="D15" s="8">
        <v>13.940099462365591</v>
      </c>
      <c r="E15" s="8">
        <v>25.42</v>
      </c>
      <c r="F15" s="20">
        <v>43592</v>
      </c>
      <c r="G15" s="8">
        <v>0.61499999999999999</v>
      </c>
      <c r="H15" s="20">
        <v>43596</v>
      </c>
      <c r="I15" s="8">
        <v>72.275470430107504</v>
      </c>
      <c r="J15" s="8">
        <v>605.55000000000007</v>
      </c>
      <c r="K15" s="8">
        <v>1.3787520161290323</v>
      </c>
      <c r="L15" s="8">
        <v>10.49</v>
      </c>
      <c r="M15" s="20">
        <v>43588</v>
      </c>
      <c r="N15" s="8">
        <v>59.999999999999993</v>
      </c>
      <c r="O15" s="19">
        <v>16</v>
      </c>
      <c r="P15" s="8">
        <v>19.399999999999999</v>
      </c>
      <c r="Q15" s="20">
        <v>43605</v>
      </c>
      <c r="R15" s="8">
        <v>16.272681451612907</v>
      </c>
      <c r="S15" s="8">
        <v>104.66846561992307</v>
      </c>
    </row>
    <row r="16" spans="1:19" x14ac:dyDescent="0.2">
      <c r="A16" s="3" t="s">
        <v>29</v>
      </c>
      <c r="B16" s="8">
        <v>12.071666666666667</v>
      </c>
      <c r="C16" s="8">
        <v>25.098333333333326</v>
      </c>
      <c r="D16" s="8">
        <v>18.392874999999997</v>
      </c>
      <c r="E16" s="8">
        <v>33.81</v>
      </c>
      <c r="F16" s="20">
        <v>43641</v>
      </c>
      <c r="G16" s="8">
        <v>8.18</v>
      </c>
      <c r="H16" s="20">
        <v>43626</v>
      </c>
      <c r="I16" s="8">
        <v>71.131944444444443</v>
      </c>
      <c r="J16" s="8">
        <v>649.43900000000008</v>
      </c>
      <c r="K16" s="8">
        <v>1.2400201388888885</v>
      </c>
      <c r="L16" s="8">
        <v>11.86</v>
      </c>
      <c r="M16" s="20">
        <v>43628</v>
      </c>
      <c r="N16" s="8">
        <v>60.8</v>
      </c>
      <c r="O16" s="19">
        <v>12</v>
      </c>
      <c r="P16" s="8">
        <v>22.2</v>
      </c>
      <c r="Q16" s="20">
        <v>43645</v>
      </c>
      <c r="R16" s="8">
        <v>20.50489583333334</v>
      </c>
      <c r="S16" s="8">
        <v>124.16106579509122</v>
      </c>
    </row>
    <row r="17" spans="1:19" x14ac:dyDescent="0.2">
      <c r="A17" s="3" t="s">
        <v>30</v>
      </c>
      <c r="B17" s="8">
        <v>15.128064516129031</v>
      </c>
      <c r="C17" s="8">
        <v>28.428387096774191</v>
      </c>
      <c r="D17" s="8">
        <v>21.235040322580645</v>
      </c>
      <c r="E17" s="8">
        <v>33.06</v>
      </c>
      <c r="F17" s="20">
        <v>43672</v>
      </c>
      <c r="G17" s="8">
        <v>11.79</v>
      </c>
      <c r="H17" s="20">
        <v>43669</v>
      </c>
      <c r="I17" s="8">
        <v>71.901068548387087</v>
      </c>
      <c r="J17" s="8">
        <v>779.16600000000028</v>
      </c>
      <c r="K17" s="8">
        <v>1.0427977150537633</v>
      </c>
      <c r="L17" s="8">
        <v>15.58</v>
      </c>
      <c r="M17" s="20">
        <v>43659</v>
      </c>
      <c r="N17" s="8">
        <v>91.200000000000017</v>
      </c>
      <c r="O17" s="19">
        <v>10</v>
      </c>
      <c r="P17" s="8">
        <v>41.199999999999996</v>
      </c>
      <c r="Q17" s="20">
        <v>43659</v>
      </c>
      <c r="R17" s="8">
        <v>23.509737903225815</v>
      </c>
      <c r="S17" s="8">
        <v>148.99527418248863</v>
      </c>
    </row>
    <row r="18" spans="1:19" x14ac:dyDescent="0.2">
      <c r="A18" s="3" t="s">
        <v>31</v>
      </c>
      <c r="B18" s="8">
        <v>14.056451612903226</v>
      </c>
      <c r="C18" s="8">
        <v>29.611935483870969</v>
      </c>
      <c r="D18" s="8">
        <v>21.231659946236565</v>
      </c>
      <c r="E18" s="8">
        <v>37.299999999999997</v>
      </c>
      <c r="F18" s="20">
        <v>43705</v>
      </c>
      <c r="G18" s="8">
        <v>9.08</v>
      </c>
      <c r="H18" s="20">
        <v>43696</v>
      </c>
      <c r="I18" s="8">
        <v>66.445315860215047</v>
      </c>
      <c r="J18" s="8">
        <v>717.96600000000012</v>
      </c>
      <c r="K18" s="8">
        <v>1.00983064516129</v>
      </c>
      <c r="L18" s="8">
        <v>8.6199999999999992</v>
      </c>
      <c r="M18" s="20">
        <v>43705</v>
      </c>
      <c r="N18" s="8">
        <v>0.4</v>
      </c>
      <c r="O18" s="19">
        <v>2</v>
      </c>
      <c r="P18" s="8">
        <v>0.2</v>
      </c>
      <c r="Q18" s="20">
        <v>43686</v>
      </c>
      <c r="R18" s="8">
        <v>25.819549731182796</v>
      </c>
      <c r="S18" s="8">
        <v>136.76745674916674</v>
      </c>
    </row>
    <row r="19" spans="1:19" x14ac:dyDescent="0.2">
      <c r="A19" s="3" t="s">
        <v>32</v>
      </c>
      <c r="B19" s="8">
        <v>12.505066666666668</v>
      </c>
      <c r="C19" s="8">
        <v>26.934333333333324</v>
      </c>
      <c r="D19" s="8">
        <v>18.877163194444446</v>
      </c>
      <c r="E19" s="8">
        <v>33.68</v>
      </c>
      <c r="F19" s="20">
        <v>43710</v>
      </c>
      <c r="G19" s="8">
        <v>7.2320000000000002</v>
      </c>
      <c r="H19" s="20">
        <v>43738</v>
      </c>
      <c r="I19" s="8">
        <v>73.227138888888888</v>
      </c>
      <c r="J19" s="8">
        <v>555.30899999999986</v>
      </c>
      <c r="K19" s="8">
        <v>0.89383124999999997</v>
      </c>
      <c r="L19" s="8">
        <v>16.559999999999999</v>
      </c>
      <c r="M19" s="20">
        <v>43716</v>
      </c>
      <c r="N19" s="8">
        <v>63.599999999999994</v>
      </c>
      <c r="O19" s="19">
        <v>6</v>
      </c>
      <c r="P19" s="8">
        <v>20.2</v>
      </c>
      <c r="Q19" s="20">
        <v>43716</v>
      </c>
      <c r="R19" s="8">
        <v>22.04088888888889</v>
      </c>
      <c r="S19" s="8">
        <v>93.609462560731117</v>
      </c>
    </row>
    <row r="20" spans="1:19" x14ac:dyDescent="0.2">
      <c r="A20" s="3" t="s">
        <v>33</v>
      </c>
      <c r="B20" s="8">
        <v>6.9888709677419341</v>
      </c>
      <c r="C20" s="8">
        <v>19.383225806451616</v>
      </c>
      <c r="D20" s="8">
        <v>12.644774193548383</v>
      </c>
      <c r="E20" s="8">
        <v>25.49</v>
      </c>
      <c r="F20" s="20">
        <v>43750</v>
      </c>
      <c r="G20" s="8">
        <v>-1.087</v>
      </c>
      <c r="H20" s="20">
        <v>43768</v>
      </c>
      <c r="I20" s="8">
        <v>75.591458333333321</v>
      </c>
      <c r="J20" s="8">
        <v>352.06400000000014</v>
      </c>
      <c r="K20" s="8">
        <v>1.3244435483870967</v>
      </c>
      <c r="L20" s="8">
        <v>12.54</v>
      </c>
      <c r="M20" s="20">
        <v>43767</v>
      </c>
      <c r="N20" s="8">
        <v>35.799999999999997</v>
      </c>
      <c r="O20" s="19">
        <v>13</v>
      </c>
      <c r="P20" s="8">
        <v>14.799999999999997</v>
      </c>
      <c r="Q20" s="20">
        <v>43769</v>
      </c>
      <c r="R20" s="8">
        <v>16.289428763440856</v>
      </c>
      <c r="S20" s="8">
        <v>55.746650040258807</v>
      </c>
    </row>
    <row r="21" spans="1:19" x14ac:dyDescent="0.2">
      <c r="A21" s="3" t="s">
        <v>34</v>
      </c>
      <c r="B21" s="8">
        <v>3.9049</v>
      </c>
      <c r="C21" s="8">
        <v>13.46966666666667</v>
      </c>
      <c r="D21" s="8">
        <v>8.4300041666666665</v>
      </c>
      <c r="E21" s="8">
        <v>17.600000000000001</v>
      </c>
      <c r="F21" s="20">
        <v>43780</v>
      </c>
      <c r="G21" s="8">
        <v>-1.224</v>
      </c>
      <c r="H21" s="20">
        <v>43798</v>
      </c>
      <c r="I21" s="8">
        <v>85.162090277777764</v>
      </c>
      <c r="J21" s="8">
        <v>199.11099999999993</v>
      </c>
      <c r="K21" s="8">
        <v>1.0341888888888888</v>
      </c>
      <c r="L21" s="8">
        <v>11.56</v>
      </c>
      <c r="M21" s="20">
        <v>43795</v>
      </c>
      <c r="N21" s="8">
        <v>60.2</v>
      </c>
      <c r="O21" s="19">
        <v>20</v>
      </c>
      <c r="P21" s="8">
        <v>11.399999999999997</v>
      </c>
      <c r="Q21" s="20">
        <v>43789</v>
      </c>
      <c r="R21" s="8">
        <v>11.073409722222221</v>
      </c>
      <c r="S21" s="8">
        <v>23.593220614803368</v>
      </c>
    </row>
    <row r="22" spans="1:19" ht="13.5" thickBot="1" x14ac:dyDescent="0.25">
      <c r="A22" s="9" t="s">
        <v>35</v>
      </c>
      <c r="B22" s="10">
        <v>2.572806451612903</v>
      </c>
      <c r="C22" s="10">
        <v>12.229032258064516</v>
      </c>
      <c r="D22" s="10">
        <v>7.3152392473118271</v>
      </c>
      <c r="E22" s="10">
        <v>16.7</v>
      </c>
      <c r="F22" s="21">
        <v>43803</v>
      </c>
      <c r="G22" s="10">
        <v>-1.1559999999999999</v>
      </c>
      <c r="H22" s="21">
        <v>43810</v>
      </c>
      <c r="I22" s="10">
        <v>80.840154569892476</v>
      </c>
      <c r="J22" s="10">
        <v>188.35899999999998</v>
      </c>
      <c r="K22" s="10">
        <v>1.1461364247311829</v>
      </c>
      <c r="L22" s="10">
        <v>13.33</v>
      </c>
      <c r="M22" s="21">
        <v>43815</v>
      </c>
      <c r="N22" s="10">
        <v>28.999999999999989</v>
      </c>
      <c r="O22" s="22">
        <v>10</v>
      </c>
      <c r="P22" s="10">
        <v>16.599999999999998</v>
      </c>
      <c r="Q22" s="21">
        <v>43815</v>
      </c>
      <c r="R22" s="10">
        <v>8.5290913978494629</v>
      </c>
      <c r="S22" s="10">
        <v>19.718790955561122</v>
      </c>
    </row>
    <row r="23" spans="1:19" ht="13.5" thickTop="1" x14ac:dyDescent="0.2">
      <c r="A23" s="3" t="s">
        <v>36</v>
      </c>
      <c r="B23" s="8">
        <v>7.2862897017409098</v>
      </c>
      <c r="C23" s="8">
        <v>18.830760240655398</v>
      </c>
      <c r="D23" s="8">
        <v>12.698102896852065</v>
      </c>
      <c r="E23" s="8">
        <v>37.299999999999997</v>
      </c>
      <c r="F23" s="20">
        <v>43340</v>
      </c>
      <c r="G23" s="8">
        <v>-4.2329999999999997</v>
      </c>
      <c r="H23" s="20">
        <v>43158</v>
      </c>
      <c r="I23" s="8">
        <v>74.984781007317807</v>
      </c>
      <c r="J23" s="8">
        <v>5453.8880000000017</v>
      </c>
      <c r="K23" s="8">
        <v>1.3554160228921317</v>
      </c>
      <c r="L23" s="8">
        <v>17.64</v>
      </c>
      <c r="M23" s="20">
        <v>43160</v>
      </c>
      <c r="N23" s="8">
        <v>684.40000000000009</v>
      </c>
      <c r="O23" s="19">
        <v>164</v>
      </c>
      <c r="P23" s="8">
        <v>41.199999999999996</v>
      </c>
      <c r="Q23" s="20">
        <v>43294</v>
      </c>
      <c r="R23" s="8">
        <v>14.846524365559398</v>
      </c>
      <c r="S23" s="8">
        <v>917.32851401336302</v>
      </c>
    </row>
    <row r="26" spans="1:19" x14ac:dyDescent="0.2">
      <c r="A26" s="11" t="s">
        <v>37</v>
      </c>
      <c r="B26" s="11"/>
      <c r="C26" s="11"/>
      <c r="D26" s="4"/>
      <c r="E26" s="4"/>
      <c r="F26" s="4"/>
      <c r="G26" s="4"/>
      <c r="H26" s="4"/>
      <c r="I26" s="4"/>
      <c r="J26" s="4"/>
    </row>
    <row r="27" spans="1:19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9" x14ac:dyDescent="0.2">
      <c r="A28" s="4"/>
      <c r="B28" s="4" t="s">
        <v>38</v>
      </c>
      <c r="C28" s="4"/>
      <c r="D28" s="4"/>
      <c r="F28" s="4">
        <v>-0.13700000000000001</v>
      </c>
      <c r="G28" s="4" t="s">
        <v>19</v>
      </c>
      <c r="H28" s="12">
        <v>43402</v>
      </c>
      <c r="I28" s="13"/>
      <c r="J28" s="4"/>
    </row>
    <row r="29" spans="1:19" x14ac:dyDescent="0.2">
      <c r="A29" s="4"/>
      <c r="B29" s="4" t="s">
        <v>39</v>
      </c>
      <c r="C29" s="4"/>
      <c r="D29" s="4"/>
      <c r="F29" s="4">
        <v>-0.61399999999999999</v>
      </c>
      <c r="G29" s="4" t="s">
        <v>19</v>
      </c>
      <c r="H29" s="12">
        <v>43161</v>
      </c>
      <c r="I29" s="13"/>
      <c r="J29" s="4"/>
    </row>
    <row r="30" spans="1:19" x14ac:dyDescent="0.2">
      <c r="A30" s="4"/>
      <c r="B30" s="4" t="s">
        <v>40</v>
      </c>
      <c r="C30" s="4"/>
      <c r="D30" s="4"/>
      <c r="F30" s="23">
        <v>240</v>
      </c>
      <c r="G30" s="4" t="s">
        <v>41</v>
      </c>
      <c r="H30" s="4"/>
      <c r="I30" s="4"/>
      <c r="J30" s="4"/>
    </row>
    <row r="31" spans="1:19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9" x14ac:dyDescent="0.2">
      <c r="A32" s="11" t="s">
        <v>42</v>
      </c>
      <c r="B32" s="11"/>
      <c r="C32" s="11"/>
      <c r="D32" s="11"/>
      <c r="E32" s="11"/>
      <c r="F32" s="11"/>
      <c r="G32" s="11"/>
      <c r="H32" s="11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1">
        <v>-1</v>
      </c>
      <c r="C34" s="1" t="s">
        <v>43</v>
      </c>
      <c r="D34" s="15">
        <v>0</v>
      </c>
      <c r="E34" s="1" t="s">
        <v>19</v>
      </c>
      <c r="F34" s="14">
        <v>12</v>
      </c>
      <c r="G34" s="4" t="s">
        <v>41</v>
      </c>
      <c r="H34" s="4"/>
      <c r="I34" s="4"/>
      <c r="J34" s="4"/>
    </row>
    <row r="35" spans="1:10" x14ac:dyDescent="0.2">
      <c r="A35" s="4"/>
      <c r="B35" s="1">
        <v>-2.5</v>
      </c>
      <c r="C35" s="1" t="s">
        <v>44</v>
      </c>
      <c r="D35" s="15">
        <v>-1</v>
      </c>
      <c r="E35" s="1" t="s">
        <v>19</v>
      </c>
      <c r="F35" s="14">
        <v>11</v>
      </c>
      <c r="G35" s="4" t="s">
        <v>41</v>
      </c>
      <c r="H35" s="4"/>
      <c r="I35" s="4"/>
      <c r="J35" s="4"/>
    </row>
    <row r="36" spans="1:10" x14ac:dyDescent="0.2">
      <c r="A36" s="4"/>
      <c r="B36" s="16">
        <v>-5</v>
      </c>
      <c r="C36" s="16" t="s">
        <v>44</v>
      </c>
      <c r="D36" s="17">
        <v>-2.5</v>
      </c>
      <c r="E36" s="18" t="s">
        <v>19</v>
      </c>
      <c r="F36" s="14">
        <v>6</v>
      </c>
      <c r="G36" s="4" t="s">
        <v>41</v>
      </c>
      <c r="H36" s="4"/>
      <c r="I36" s="4"/>
      <c r="J36" s="4"/>
    </row>
    <row r="37" spans="1:10" x14ac:dyDescent="0.2">
      <c r="A37" s="4"/>
      <c r="C37" s="16" t="s">
        <v>45</v>
      </c>
      <c r="D37" s="15">
        <v>-5</v>
      </c>
      <c r="E37" s="1" t="s">
        <v>19</v>
      </c>
      <c r="F37" s="14">
        <v>0</v>
      </c>
      <c r="G37" s="4" t="s">
        <v>41</v>
      </c>
      <c r="H37" s="4"/>
      <c r="I37" s="4"/>
      <c r="J37" s="4"/>
    </row>
  </sheetData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A43" sqref="A43"/>
    </sheetView>
  </sheetViews>
  <sheetFormatPr baseColWidth="10" defaultRowHeight="12.75" x14ac:dyDescent="0.2"/>
  <cols>
    <col min="1" max="1" width="11.42578125" style="41"/>
    <col min="2" max="2" width="6.140625" style="41" customWidth="1"/>
    <col min="3" max="4" width="7.5703125" style="41" bestFit="1" customWidth="1"/>
    <col min="5" max="5" width="6.42578125" style="41" bestFit="1" customWidth="1"/>
    <col min="6" max="6" width="7.5703125" style="41" customWidth="1"/>
    <col min="7" max="7" width="5.7109375" style="41" customWidth="1"/>
    <col min="8" max="8" width="7.5703125" style="41" customWidth="1"/>
    <col min="9" max="9" width="7.5703125" style="41" bestFit="1" customWidth="1"/>
    <col min="10" max="11" width="7.5703125" style="41" customWidth="1"/>
    <col min="12" max="12" width="8.140625" style="41" bestFit="1" customWidth="1"/>
    <col min="13" max="13" width="7.5703125" style="41" bestFit="1" customWidth="1"/>
    <col min="14" max="14" width="5.5703125" style="41" bestFit="1" customWidth="1"/>
    <col min="15" max="15" width="7.7109375" style="41" bestFit="1" customWidth="1"/>
    <col min="16" max="16" width="5.42578125" style="41" bestFit="1" customWidth="1"/>
    <col min="17" max="17" width="7.5703125" style="41" bestFit="1" customWidth="1"/>
    <col min="18" max="18" width="7.5703125" style="41" customWidth="1"/>
    <col min="19" max="19" width="6.5703125" style="41" customWidth="1"/>
    <col min="20" max="16384" width="11.42578125" style="41"/>
  </cols>
  <sheetData>
    <row r="1" spans="1:19" x14ac:dyDescent="0.2">
      <c r="B1" s="42" t="s">
        <v>59</v>
      </c>
    </row>
    <row r="2" spans="1:19" x14ac:dyDescent="0.2">
      <c r="B2" s="42" t="s">
        <v>1</v>
      </c>
    </row>
    <row r="3" spans="1:19" x14ac:dyDescent="0.2">
      <c r="B3" s="42" t="s">
        <v>2</v>
      </c>
    </row>
    <row r="4" spans="1:19" x14ac:dyDescent="0.2">
      <c r="B4" s="43"/>
    </row>
    <row r="5" spans="1:19" x14ac:dyDescent="0.2">
      <c r="B5" s="43"/>
    </row>
    <row r="6" spans="1:19" x14ac:dyDescent="0.2">
      <c r="B6" s="42" t="s">
        <v>48</v>
      </c>
    </row>
    <row r="7" spans="1:19" x14ac:dyDescent="0.2">
      <c r="B7" s="42" t="s">
        <v>3</v>
      </c>
    </row>
    <row r="9" spans="1:19" x14ac:dyDescent="0.2">
      <c r="A9" s="43"/>
      <c r="B9" s="44" t="s">
        <v>4</v>
      </c>
      <c r="C9" s="44" t="s">
        <v>5</v>
      </c>
      <c r="D9" s="44" t="s">
        <v>6</v>
      </c>
      <c r="E9" s="44" t="s">
        <v>7</v>
      </c>
      <c r="F9" s="44" t="s">
        <v>8</v>
      </c>
      <c r="G9" s="44" t="s">
        <v>9</v>
      </c>
      <c r="H9" s="44" t="s">
        <v>8</v>
      </c>
      <c r="I9" s="44" t="s">
        <v>10</v>
      </c>
      <c r="J9" s="44" t="s">
        <v>11</v>
      </c>
      <c r="K9" s="44" t="s">
        <v>12</v>
      </c>
      <c r="L9" s="44" t="s">
        <v>13</v>
      </c>
      <c r="M9" s="44" t="s">
        <v>8</v>
      </c>
      <c r="N9" s="44" t="s">
        <v>14</v>
      </c>
      <c r="O9" s="44" t="s">
        <v>15</v>
      </c>
      <c r="P9" s="44" t="s">
        <v>16</v>
      </c>
      <c r="Q9" s="44" t="s">
        <v>8</v>
      </c>
      <c r="R9" s="44" t="s">
        <v>17</v>
      </c>
      <c r="S9" s="44" t="s">
        <v>18</v>
      </c>
    </row>
    <row r="10" spans="1:19" x14ac:dyDescent="0.2">
      <c r="A10" s="45"/>
      <c r="B10" s="46" t="s">
        <v>19</v>
      </c>
      <c r="C10" s="46" t="s">
        <v>19</v>
      </c>
      <c r="D10" s="46" t="s">
        <v>19</v>
      </c>
      <c r="E10" s="46" t="s">
        <v>19</v>
      </c>
      <c r="F10" s="46"/>
      <c r="G10" s="46" t="s">
        <v>19</v>
      </c>
      <c r="H10" s="46"/>
      <c r="I10" s="46" t="s">
        <v>20</v>
      </c>
      <c r="J10" s="46" t="s">
        <v>21</v>
      </c>
      <c r="K10" s="46" t="s">
        <v>22</v>
      </c>
      <c r="L10" s="46" t="s">
        <v>22</v>
      </c>
      <c r="M10" s="46"/>
      <c r="N10" s="46" t="s">
        <v>23</v>
      </c>
      <c r="O10" s="46"/>
      <c r="P10" s="46" t="s">
        <v>23</v>
      </c>
      <c r="Q10" s="46"/>
      <c r="R10" s="46" t="s">
        <v>19</v>
      </c>
      <c r="S10" s="46" t="s">
        <v>23</v>
      </c>
    </row>
    <row r="11" spans="1:19" x14ac:dyDescent="0.2">
      <c r="A11" s="42" t="s">
        <v>24</v>
      </c>
      <c r="B11" s="47">
        <v>2.0087096774193549</v>
      </c>
      <c r="C11" s="47">
        <v>9.4605161290322588</v>
      </c>
      <c r="D11" s="47">
        <v>5.6520349462365598</v>
      </c>
      <c r="E11" s="47">
        <v>14.87</v>
      </c>
      <c r="F11" s="48">
        <v>43831</v>
      </c>
      <c r="G11" s="47">
        <v>-3.4740000000000002</v>
      </c>
      <c r="H11" s="48">
        <v>43834</v>
      </c>
      <c r="I11" s="47">
        <v>73.739932795698948</v>
      </c>
      <c r="J11" s="47">
        <v>197.602</v>
      </c>
      <c r="K11" s="47">
        <v>2.2529240591397852</v>
      </c>
      <c r="L11" s="47">
        <v>16.170000000000002</v>
      </c>
      <c r="M11" s="48">
        <v>43857</v>
      </c>
      <c r="N11" s="47">
        <v>45.8</v>
      </c>
      <c r="O11" s="49">
        <v>13</v>
      </c>
      <c r="P11" s="47">
        <v>13.399999999999997</v>
      </c>
      <c r="Q11" s="48">
        <v>43861</v>
      </c>
      <c r="R11" s="47">
        <v>6.3394112903225803</v>
      </c>
      <c r="S11" s="47">
        <v>29.963079180486034</v>
      </c>
    </row>
    <row r="12" spans="1:19" x14ac:dyDescent="0.2">
      <c r="A12" s="42" t="s">
        <v>25</v>
      </c>
      <c r="B12" s="47">
        <v>0.41296428571428573</v>
      </c>
      <c r="C12" s="47">
        <v>13.675107142857144</v>
      </c>
      <c r="D12" s="47">
        <v>6.5236264880952382</v>
      </c>
      <c r="E12" s="47">
        <v>21.74</v>
      </c>
      <c r="F12" s="48">
        <v>43523</v>
      </c>
      <c r="G12" s="47">
        <v>-2.9329999999999998</v>
      </c>
      <c r="H12" s="48">
        <v>43512</v>
      </c>
      <c r="I12" s="47">
        <v>75.740409226190494</v>
      </c>
      <c r="J12" s="47">
        <v>343.27299999999997</v>
      </c>
      <c r="K12" s="47">
        <v>1.2331168154761907</v>
      </c>
      <c r="L12" s="47">
        <v>14.8</v>
      </c>
      <c r="M12" s="48">
        <v>43498</v>
      </c>
      <c r="N12" s="47">
        <v>44.4</v>
      </c>
      <c r="O12" s="49">
        <v>10</v>
      </c>
      <c r="P12" s="47">
        <v>25.999999999999982</v>
      </c>
      <c r="Q12" s="48">
        <v>43498</v>
      </c>
      <c r="R12" s="47">
        <v>6.7669910714285715</v>
      </c>
      <c r="S12" s="47">
        <v>37.044756290972835</v>
      </c>
    </row>
    <row r="13" spans="1:19" x14ac:dyDescent="0.2">
      <c r="A13" s="42" t="s">
        <v>26</v>
      </c>
      <c r="B13" s="47">
        <v>2.0941290322580643</v>
      </c>
      <c r="C13" s="47">
        <v>16.802580645161285</v>
      </c>
      <c r="D13" s="47">
        <v>9.4129354838709691</v>
      </c>
      <c r="E13" s="47">
        <v>22.69</v>
      </c>
      <c r="F13" s="48">
        <v>43548</v>
      </c>
      <c r="G13" s="47">
        <v>-2.113</v>
      </c>
      <c r="H13" s="48">
        <v>43546</v>
      </c>
      <c r="I13" s="47">
        <v>60.800053763440857</v>
      </c>
      <c r="J13" s="47">
        <v>539.23099999999999</v>
      </c>
      <c r="K13" s="47">
        <v>1.6020087365591404</v>
      </c>
      <c r="L13" s="47">
        <v>14.01</v>
      </c>
      <c r="M13" s="48">
        <v>43530</v>
      </c>
      <c r="N13" s="47">
        <v>9.8000000000000007</v>
      </c>
      <c r="O13" s="49">
        <v>5</v>
      </c>
      <c r="P13" s="47">
        <v>5.6000000000000005</v>
      </c>
      <c r="Q13" s="48">
        <v>43530</v>
      </c>
      <c r="R13" s="47">
        <v>9.8054543010752688</v>
      </c>
      <c r="S13" s="47">
        <v>79.294862125136092</v>
      </c>
    </row>
    <row r="14" spans="1:19" x14ac:dyDescent="0.2">
      <c r="A14" s="42" t="s">
        <v>27</v>
      </c>
      <c r="B14" s="47">
        <v>4.9487333333333332</v>
      </c>
      <c r="C14" s="47">
        <v>17.169333333333331</v>
      </c>
      <c r="D14" s="47">
        <v>10.885462500000001</v>
      </c>
      <c r="E14" s="47">
        <v>23.92</v>
      </c>
      <c r="F14" s="48">
        <v>43584</v>
      </c>
      <c r="G14" s="47">
        <v>-1.361</v>
      </c>
      <c r="H14" s="48">
        <v>43568</v>
      </c>
      <c r="I14" s="47">
        <v>70.536555555555566</v>
      </c>
      <c r="J14" s="47">
        <v>534.67900000000009</v>
      </c>
      <c r="K14" s="47">
        <v>1.4458659722222225</v>
      </c>
      <c r="L14" s="47">
        <v>12.64</v>
      </c>
      <c r="M14" s="48">
        <v>43572</v>
      </c>
      <c r="N14" s="47">
        <v>62.999999999999993</v>
      </c>
      <c r="O14" s="49">
        <v>17</v>
      </c>
      <c r="P14" s="47">
        <v>14.599999999999998</v>
      </c>
      <c r="Q14" s="48">
        <v>43573</v>
      </c>
      <c r="R14" s="47">
        <v>12.631416666666663</v>
      </c>
      <c r="S14" s="47">
        <v>85.215388870137588</v>
      </c>
    </row>
    <row r="15" spans="1:19" x14ac:dyDescent="0.2">
      <c r="A15" s="42" t="s">
        <v>28</v>
      </c>
      <c r="B15" s="47">
        <v>6.5948387096774193</v>
      </c>
      <c r="C15" s="47">
        <v>20.682903225806449</v>
      </c>
      <c r="D15" s="47">
        <v>13.650909274193548</v>
      </c>
      <c r="E15" s="47">
        <v>28.84</v>
      </c>
      <c r="F15" s="48">
        <v>43616</v>
      </c>
      <c r="G15" s="47">
        <v>-1.0189999999999999</v>
      </c>
      <c r="H15" s="48">
        <v>43591</v>
      </c>
      <c r="I15" s="47">
        <v>61.529381720430102</v>
      </c>
      <c r="J15" s="47">
        <v>693.76599999999996</v>
      </c>
      <c r="K15" s="47">
        <v>1.5620672043010753</v>
      </c>
      <c r="L15" s="47">
        <v>12.94</v>
      </c>
      <c r="M15" s="48">
        <v>43593</v>
      </c>
      <c r="N15" s="47">
        <v>30.399999999999995</v>
      </c>
      <c r="O15" s="49">
        <v>6</v>
      </c>
      <c r="P15" s="47">
        <v>12.2</v>
      </c>
      <c r="Q15" s="48">
        <v>43601</v>
      </c>
      <c r="R15" s="47">
        <v>16.293387096774193</v>
      </c>
      <c r="S15" s="47">
        <v>119.94159584260014</v>
      </c>
    </row>
    <row r="16" spans="1:19" x14ac:dyDescent="0.2">
      <c r="A16" s="42" t="s">
        <v>29</v>
      </c>
      <c r="B16" s="47">
        <v>11.300566666666665</v>
      </c>
      <c r="C16" s="47">
        <v>27.976666666666674</v>
      </c>
      <c r="D16" s="47">
        <v>19.533765277777778</v>
      </c>
      <c r="E16" s="47">
        <v>40.64</v>
      </c>
      <c r="F16" s="48">
        <v>43645</v>
      </c>
      <c r="G16" s="47">
        <v>4.3730000000000002</v>
      </c>
      <c r="H16" s="48">
        <v>43624</v>
      </c>
      <c r="I16" s="47">
        <v>57.891937500000004</v>
      </c>
      <c r="J16" s="47">
        <v>766.18999999999994</v>
      </c>
      <c r="K16" s="47">
        <v>1.3761381944444437</v>
      </c>
      <c r="L16" s="47">
        <v>12.15</v>
      </c>
      <c r="M16" s="48">
        <v>43621</v>
      </c>
      <c r="N16" s="47">
        <v>59.2</v>
      </c>
      <c r="O16" s="49">
        <v>8</v>
      </c>
      <c r="P16" s="47">
        <v>19.599999999999998</v>
      </c>
      <c r="Q16" s="48">
        <v>43621</v>
      </c>
      <c r="R16" s="47">
        <v>20.896555555555551</v>
      </c>
      <c r="S16" s="47">
        <v>154.1167026398924</v>
      </c>
    </row>
    <row r="17" spans="1:19" x14ac:dyDescent="0.2">
      <c r="A17" s="42" t="s">
        <v>30</v>
      </c>
      <c r="B17" s="47">
        <v>14.559032258064514</v>
      </c>
      <c r="C17" s="47">
        <v>29.90451612903226</v>
      </c>
      <c r="D17" s="47">
        <v>21.882264784946241</v>
      </c>
      <c r="E17" s="47">
        <v>37.909999999999997</v>
      </c>
      <c r="F17" s="48">
        <v>43669</v>
      </c>
      <c r="G17" s="47">
        <v>8.26</v>
      </c>
      <c r="H17" s="48">
        <v>43677</v>
      </c>
      <c r="I17" s="47">
        <v>62.087103494623634</v>
      </c>
      <c r="J17" s="47">
        <v>760.41</v>
      </c>
      <c r="K17" s="47">
        <v>0.83867540322580669</v>
      </c>
      <c r="L17" s="47">
        <v>10.19</v>
      </c>
      <c r="M17" s="48">
        <v>43671</v>
      </c>
      <c r="N17" s="47">
        <v>36.999999999999993</v>
      </c>
      <c r="O17" s="49">
        <v>8</v>
      </c>
      <c r="P17" s="47">
        <v>10.8</v>
      </c>
      <c r="Q17" s="48">
        <v>43672</v>
      </c>
      <c r="R17" s="47">
        <v>24.994771505376349</v>
      </c>
      <c r="S17" s="47">
        <v>147.45383870853175</v>
      </c>
    </row>
    <row r="18" spans="1:19" x14ac:dyDescent="0.2">
      <c r="A18" s="42" t="s">
        <v>31</v>
      </c>
      <c r="B18" s="47">
        <v>13.652258064516127</v>
      </c>
      <c r="C18" s="47">
        <v>29.794838709677421</v>
      </c>
      <c r="D18" s="47">
        <v>21.133662634408601</v>
      </c>
      <c r="E18" s="47">
        <v>34.51</v>
      </c>
      <c r="F18" s="48">
        <v>43680</v>
      </c>
      <c r="G18" s="47">
        <v>9.01</v>
      </c>
      <c r="H18" s="48">
        <v>43700</v>
      </c>
      <c r="I18" s="47">
        <v>63.977970430107526</v>
      </c>
      <c r="J18" s="47">
        <v>713.3589999999997</v>
      </c>
      <c r="K18" s="47">
        <v>0.6687298387096775</v>
      </c>
      <c r="L18" s="47">
        <v>10.19</v>
      </c>
      <c r="M18" s="48">
        <v>43703</v>
      </c>
      <c r="N18" s="47">
        <v>13.8</v>
      </c>
      <c r="O18" s="49">
        <v>7</v>
      </c>
      <c r="P18" s="47">
        <v>8.8000000000000007</v>
      </c>
      <c r="Q18" s="48">
        <v>43703</v>
      </c>
      <c r="R18" s="47">
        <v>25.557533602150542</v>
      </c>
      <c r="S18" s="47">
        <v>128.92341346122592</v>
      </c>
    </row>
    <row r="19" spans="1:19" x14ac:dyDescent="0.2">
      <c r="A19" s="42" t="s">
        <v>32</v>
      </c>
      <c r="B19" s="47">
        <v>10.927666666666669</v>
      </c>
      <c r="C19" s="47">
        <v>24.410666666666668</v>
      </c>
      <c r="D19" s="47">
        <v>17.22630763888889</v>
      </c>
      <c r="E19" s="47">
        <v>28.7</v>
      </c>
      <c r="F19" s="48">
        <v>43711</v>
      </c>
      <c r="G19" s="47">
        <v>5.6</v>
      </c>
      <c r="H19" s="48">
        <v>43717</v>
      </c>
      <c r="I19" s="47">
        <v>71.580618055555547</v>
      </c>
      <c r="J19" s="47">
        <v>509.85000000000008</v>
      </c>
      <c r="K19" s="47">
        <v>1.0733236111111111</v>
      </c>
      <c r="L19" s="47">
        <v>9.9</v>
      </c>
      <c r="M19" s="48">
        <v>43718</v>
      </c>
      <c r="N19" s="47">
        <v>66.2</v>
      </c>
      <c r="O19" s="49">
        <v>9</v>
      </c>
      <c r="P19" s="47">
        <v>22.8</v>
      </c>
      <c r="Q19" s="48">
        <v>43723</v>
      </c>
      <c r="R19" s="47">
        <v>21.042097222222221</v>
      </c>
      <c r="S19" s="47">
        <v>86.946152250635336</v>
      </c>
    </row>
    <row r="20" spans="1:19" x14ac:dyDescent="0.2">
      <c r="A20" s="42" t="s">
        <v>33</v>
      </c>
      <c r="B20" s="47">
        <v>8.0348709677419343</v>
      </c>
      <c r="C20" s="47">
        <v>21.132903225806455</v>
      </c>
      <c r="D20" s="47">
        <v>14.120999327956987</v>
      </c>
      <c r="E20" s="47">
        <v>29.66</v>
      </c>
      <c r="F20" s="48">
        <v>43750</v>
      </c>
      <c r="G20" s="47">
        <v>2.7349999999999999</v>
      </c>
      <c r="H20" s="48">
        <v>43760</v>
      </c>
      <c r="I20" s="47">
        <v>75.402990591397852</v>
      </c>
      <c r="J20" s="47">
        <v>368.8180000000001</v>
      </c>
      <c r="K20" s="47">
        <v>0.92910618279569912</v>
      </c>
      <c r="L20" s="47">
        <v>10.68</v>
      </c>
      <c r="M20" s="48">
        <v>43752</v>
      </c>
      <c r="N20" s="47">
        <v>39.800000000000004</v>
      </c>
      <c r="O20" s="49">
        <v>11</v>
      </c>
      <c r="P20" s="47">
        <v>12.599999999999998</v>
      </c>
      <c r="Q20" s="48">
        <v>43760</v>
      </c>
      <c r="R20" s="47">
        <v>16.909737903225807</v>
      </c>
      <c r="S20" s="47">
        <v>55.649230528698013</v>
      </c>
    </row>
    <row r="21" spans="1:19" x14ac:dyDescent="0.2">
      <c r="A21" s="42" t="s">
        <v>34</v>
      </c>
      <c r="B21" s="47">
        <v>4.5428666666666668</v>
      </c>
      <c r="C21" s="47">
        <v>12.729100000000001</v>
      </c>
      <c r="D21" s="47">
        <v>8.3438819444444423</v>
      </c>
      <c r="E21" s="47">
        <v>21.83</v>
      </c>
      <c r="F21" s="48">
        <v>43770</v>
      </c>
      <c r="G21" s="47">
        <v>-0.13</v>
      </c>
      <c r="H21" s="48">
        <v>43789</v>
      </c>
      <c r="I21" s="47">
        <v>81.878680555555576</v>
      </c>
      <c r="J21" s="47">
        <v>182.66200000000001</v>
      </c>
      <c r="K21" s="47">
        <v>1.5216229166666659</v>
      </c>
      <c r="L21" s="47">
        <v>20.48</v>
      </c>
      <c r="M21" s="48">
        <v>43772</v>
      </c>
      <c r="N21" s="47">
        <v>122.60000000000001</v>
      </c>
      <c r="O21" s="49">
        <v>27</v>
      </c>
      <c r="P21" s="47">
        <v>15.399999999999997</v>
      </c>
      <c r="Q21" s="48">
        <v>43777</v>
      </c>
      <c r="R21" s="47">
        <v>10.879131944444444</v>
      </c>
      <c r="S21" s="47">
        <v>28.506649769684135</v>
      </c>
    </row>
    <row r="22" spans="1:19" ht="13.5" thickBot="1" x14ac:dyDescent="0.25">
      <c r="A22" s="50" t="s">
        <v>35</v>
      </c>
      <c r="B22" s="51">
        <v>2.6693548387096775</v>
      </c>
      <c r="C22" s="51">
        <v>11.961838709677419</v>
      </c>
      <c r="D22" s="51">
        <v>7.0865598118279562</v>
      </c>
      <c r="E22" s="51">
        <v>17.61</v>
      </c>
      <c r="F22" s="52">
        <v>44186</v>
      </c>
      <c r="G22" s="51">
        <v>-3.0609999999999999</v>
      </c>
      <c r="H22" s="52">
        <v>44194</v>
      </c>
      <c r="I22" s="51">
        <v>82.52149193548388</v>
      </c>
      <c r="J22" s="51">
        <v>160.471</v>
      </c>
      <c r="K22" s="51">
        <v>1.52977688172043</v>
      </c>
      <c r="L22" s="51">
        <v>23.52</v>
      </c>
      <c r="M22" s="52">
        <v>44186</v>
      </c>
      <c r="N22" s="51">
        <v>31.599999999999994</v>
      </c>
      <c r="O22" s="53">
        <v>14</v>
      </c>
      <c r="P22" s="51">
        <v>13.199999999999996</v>
      </c>
      <c r="Q22" s="52">
        <v>44185</v>
      </c>
      <c r="R22" s="51">
        <v>8.4928595430107539</v>
      </c>
      <c r="S22" s="51">
        <v>24.623534276739797</v>
      </c>
    </row>
    <row r="23" spans="1:19" ht="13.5" thickTop="1" x14ac:dyDescent="0.2">
      <c r="A23" s="42" t="s">
        <v>36</v>
      </c>
      <c r="B23" s="47">
        <v>6.8121659306195603</v>
      </c>
      <c r="C23" s="47">
        <v>19.641747548643114</v>
      </c>
      <c r="D23" s="47">
        <v>12.954367509387268</v>
      </c>
      <c r="E23" s="47">
        <v>40.64</v>
      </c>
      <c r="F23" s="48">
        <v>43645</v>
      </c>
      <c r="G23" s="47">
        <v>-3.4740000000000002</v>
      </c>
      <c r="H23" s="48">
        <v>43469</v>
      </c>
      <c r="I23" s="47">
        <v>69.807260468669995</v>
      </c>
      <c r="J23" s="47">
        <v>5770.3109999999997</v>
      </c>
      <c r="K23" s="47">
        <v>1.3361129846976871</v>
      </c>
      <c r="L23" s="47">
        <v>23.52</v>
      </c>
      <c r="M23" s="48">
        <v>43820</v>
      </c>
      <c r="N23" s="47">
        <v>563.6</v>
      </c>
      <c r="O23" s="49">
        <v>135</v>
      </c>
      <c r="P23" s="47">
        <v>25.999999999999982</v>
      </c>
      <c r="Q23" s="48">
        <v>43498</v>
      </c>
      <c r="R23" s="47">
        <v>15.050778975187747</v>
      </c>
      <c r="S23" s="47">
        <v>977.67920394473992</v>
      </c>
    </row>
    <row r="26" spans="1:19" x14ac:dyDescent="0.2">
      <c r="A26" s="54" t="s">
        <v>37</v>
      </c>
      <c r="B26" s="54"/>
      <c r="C26" s="54"/>
      <c r="D26" s="43"/>
      <c r="E26" s="43"/>
      <c r="F26" s="43"/>
      <c r="G26" s="43"/>
      <c r="H26" s="43"/>
      <c r="I26" s="43"/>
      <c r="J26" s="43"/>
    </row>
    <row r="27" spans="1:19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9" x14ac:dyDescent="0.2">
      <c r="A28" s="43"/>
      <c r="B28" s="43" t="s">
        <v>38</v>
      </c>
      <c r="C28" s="43"/>
      <c r="D28" s="43"/>
      <c r="F28" s="43">
        <v>-0.13</v>
      </c>
      <c r="G28" s="43" t="s">
        <v>19</v>
      </c>
      <c r="H28" s="55">
        <v>43789</v>
      </c>
      <c r="I28" s="56"/>
      <c r="J28" s="43"/>
    </row>
    <row r="29" spans="1:19" x14ac:dyDescent="0.2">
      <c r="A29" s="43"/>
      <c r="B29" s="43" t="s">
        <v>39</v>
      </c>
      <c r="C29" s="43"/>
      <c r="D29" s="43"/>
      <c r="F29" s="43">
        <v>-1.0189999999999999</v>
      </c>
      <c r="G29" s="43" t="s">
        <v>19</v>
      </c>
      <c r="H29" s="55">
        <v>43591</v>
      </c>
      <c r="I29" s="56"/>
      <c r="J29" s="43"/>
    </row>
    <row r="30" spans="1:19" x14ac:dyDescent="0.2">
      <c r="A30" s="43"/>
      <c r="B30" s="43" t="s">
        <v>40</v>
      </c>
      <c r="C30" s="43"/>
      <c r="D30" s="43"/>
      <c r="F30" s="57">
        <v>197</v>
      </c>
      <c r="G30" s="43" t="s">
        <v>41</v>
      </c>
      <c r="H30" s="43"/>
      <c r="I30" s="43"/>
      <c r="J30" s="43"/>
    </row>
    <row r="31" spans="1:19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9" x14ac:dyDescent="0.2">
      <c r="A32" s="54" t="s">
        <v>42</v>
      </c>
      <c r="B32" s="54"/>
      <c r="C32" s="54"/>
      <c r="D32" s="54"/>
      <c r="E32" s="54"/>
      <c r="F32" s="54"/>
      <c r="G32" s="54"/>
      <c r="H32" s="54"/>
      <c r="I32" s="43"/>
      <c r="J32" s="43"/>
    </row>
    <row r="33" spans="1:10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 x14ac:dyDescent="0.2">
      <c r="A34" s="43"/>
      <c r="B34" s="41">
        <v>-1</v>
      </c>
      <c r="C34" s="41" t="s">
        <v>43</v>
      </c>
      <c r="D34" s="58">
        <v>0</v>
      </c>
      <c r="E34" s="41" t="s">
        <v>19</v>
      </c>
      <c r="F34" s="59">
        <v>17</v>
      </c>
      <c r="G34" s="43" t="s">
        <v>41</v>
      </c>
      <c r="H34" s="43"/>
      <c r="I34" s="43"/>
      <c r="J34" s="43"/>
    </row>
    <row r="35" spans="1:10" x14ac:dyDescent="0.2">
      <c r="A35" s="43"/>
      <c r="B35" s="41">
        <v>-2.5</v>
      </c>
      <c r="C35" s="41" t="s">
        <v>44</v>
      </c>
      <c r="D35" s="58">
        <v>-1</v>
      </c>
      <c r="E35" s="41" t="s">
        <v>19</v>
      </c>
      <c r="F35" s="59">
        <v>15</v>
      </c>
      <c r="G35" s="43" t="s">
        <v>41</v>
      </c>
      <c r="H35" s="43"/>
      <c r="I35" s="43"/>
      <c r="J35" s="43"/>
    </row>
    <row r="36" spans="1:10" x14ac:dyDescent="0.2">
      <c r="A36" s="43"/>
      <c r="B36" s="59">
        <v>-5</v>
      </c>
      <c r="C36" s="59" t="s">
        <v>44</v>
      </c>
      <c r="D36" s="60">
        <v>-2.5</v>
      </c>
      <c r="E36" s="43" t="s">
        <v>19</v>
      </c>
      <c r="F36" s="59">
        <v>5</v>
      </c>
      <c r="G36" s="43" t="s">
        <v>41</v>
      </c>
      <c r="H36" s="43"/>
      <c r="I36" s="43"/>
      <c r="J36" s="43"/>
    </row>
    <row r="37" spans="1:10" x14ac:dyDescent="0.2">
      <c r="A37" s="43"/>
      <c r="C37" s="59" t="s">
        <v>45</v>
      </c>
      <c r="D37" s="58">
        <v>-5</v>
      </c>
      <c r="E37" s="41" t="s">
        <v>19</v>
      </c>
      <c r="F37" s="59">
        <v>0</v>
      </c>
      <c r="G37" s="43" t="s">
        <v>41</v>
      </c>
      <c r="H37" s="43"/>
      <c r="I37" s="43"/>
      <c r="J37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J37" sqref="J37"/>
    </sheetView>
  </sheetViews>
  <sheetFormatPr baseColWidth="10" defaultRowHeight="12.75" x14ac:dyDescent="0.2"/>
  <cols>
    <col min="1" max="1" width="11.42578125" style="1"/>
    <col min="2" max="2" width="6.140625" style="1" customWidth="1"/>
    <col min="3" max="4" width="7.5703125" style="1" bestFit="1" customWidth="1"/>
    <col min="5" max="5" width="6.42578125" style="1" bestFit="1" customWidth="1"/>
    <col min="6" max="6" width="7.5703125" style="1" customWidth="1"/>
    <col min="7" max="7" width="5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8.140625" style="1" bestFit="1" customWidth="1"/>
    <col min="13" max="13" width="7.5703125" style="1" bestFit="1" customWidth="1"/>
    <col min="14" max="14" width="5.5703125" style="1" bestFit="1" customWidth="1"/>
    <col min="15" max="15" width="7.7109375" style="1" bestFit="1" customWidth="1"/>
    <col min="16" max="16" width="5.42578125" style="1" bestFit="1" customWidth="1"/>
    <col min="17" max="17" width="7.5703125" style="1" bestFit="1" customWidth="1"/>
    <col min="18" max="18" width="7.5703125" style="1" customWidth="1"/>
    <col min="19" max="19" width="6.5703125" style="1" customWidth="1"/>
    <col min="20" max="16384" width="11.42578125" style="1"/>
  </cols>
  <sheetData>
    <row r="1" spans="1:19" x14ac:dyDescent="0.2">
      <c r="B1" s="3" t="s">
        <v>60</v>
      </c>
    </row>
    <row r="2" spans="1:19" x14ac:dyDescent="0.2">
      <c r="B2" s="3" t="s">
        <v>1</v>
      </c>
    </row>
    <row r="3" spans="1:19" x14ac:dyDescent="0.2">
      <c r="B3" s="2" t="s">
        <v>2</v>
      </c>
    </row>
    <row r="4" spans="1:19" x14ac:dyDescent="0.2">
      <c r="B4" s="4"/>
    </row>
    <row r="5" spans="1:19" x14ac:dyDescent="0.2">
      <c r="B5" s="4"/>
    </row>
    <row r="6" spans="1:19" x14ac:dyDescent="0.2">
      <c r="B6" s="3" t="s">
        <v>48</v>
      </c>
    </row>
    <row r="7" spans="1:19" x14ac:dyDescent="0.2">
      <c r="B7" s="3" t="s">
        <v>3</v>
      </c>
    </row>
    <row r="9" spans="1:19" x14ac:dyDescent="0.2">
      <c r="A9" s="4"/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8</v>
      </c>
      <c r="I9" s="5" t="s">
        <v>10</v>
      </c>
      <c r="J9" s="5" t="s">
        <v>11</v>
      </c>
      <c r="K9" s="5" t="s">
        <v>12</v>
      </c>
      <c r="L9" s="5" t="s">
        <v>13</v>
      </c>
      <c r="M9" s="5" t="s">
        <v>8</v>
      </c>
      <c r="N9" s="5" t="s">
        <v>14</v>
      </c>
      <c r="O9" s="5" t="s">
        <v>15</v>
      </c>
      <c r="P9" s="5" t="s">
        <v>16</v>
      </c>
      <c r="Q9" s="5" t="s">
        <v>8</v>
      </c>
      <c r="R9" s="5" t="s">
        <v>17</v>
      </c>
      <c r="S9" s="5" t="s">
        <v>18</v>
      </c>
    </row>
    <row r="10" spans="1:19" x14ac:dyDescent="0.2">
      <c r="A10" s="6"/>
      <c r="B10" s="7" t="s">
        <v>19</v>
      </c>
      <c r="C10" s="7" t="s">
        <v>19</v>
      </c>
      <c r="D10" s="7" t="s">
        <v>19</v>
      </c>
      <c r="E10" s="7" t="s">
        <v>19</v>
      </c>
      <c r="F10" s="7"/>
      <c r="G10" s="7" t="s">
        <v>19</v>
      </c>
      <c r="H10" s="7"/>
      <c r="I10" s="7" t="s">
        <v>20</v>
      </c>
      <c r="J10" s="7" t="s">
        <v>21</v>
      </c>
      <c r="K10" s="7" t="s">
        <v>22</v>
      </c>
      <c r="L10" s="7" t="s">
        <v>22</v>
      </c>
      <c r="M10" s="7"/>
      <c r="N10" s="7" t="s">
        <v>23</v>
      </c>
      <c r="O10" s="7"/>
      <c r="P10" s="7" t="s">
        <v>23</v>
      </c>
      <c r="Q10" s="7"/>
      <c r="R10" s="7" t="s">
        <v>19</v>
      </c>
      <c r="S10" s="7" t="s">
        <v>23</v>
      </c>
    </row>
    <row r="11" spans="1:19" x14ac:dyDescent="0.2">
      <c r="A11" s="3" t="s">
        <v>24</v>
      </c>
      <c r="B11" s="8">
        <v>0.53945161290322585</v>
      </c>
      <c r="C11" s="8">
        <v>9.0946451612903214</v>
      </c>
      <c r="D11" s="8">
        <v>4.5692405913978504</v>
      </c>
      <c r="E11" s="8">
        <v>18.21</v>
      </c>
      <c r="F11" s="20">
        <v>44592</v>
      </c>
      <c r="G11" s="8">
        <v>-3.6179999999999999</v>
      </c>
      <c r="H11" s="20">
        <v>44562</v>
      </c>
      <c r="I11" s="8">
        <v>88.111881720430119</v>
      </c>
      <c r="J11" s="8">
        <v>187.69200000000001</v>
      </c>
      <c r="K11" s="8">
        <v>1.0359502688172042</v>
      </c>
      <c r="L11" s="8">
        <v>11.27</v>
      </c>
      <c r="M11" s="20">
        <v>44578</v>
      </c>
      <c r="N11" s="8">
        <v>36.999999999999993</v>
      </c>
      <c r="O11" s="19">
        <v>17</v>
      </c>
      <c r="P11" s="8">
        <v>10.799999999999999</v>
      </c>
      <c r="Q11" s="20">
        <v>44579</v>
      </c>
      <c r="R11" s="8">
        <v>6.2357997311827953</v>
      </c>
      <c r="S11" s="8">
        <v>19.111662714542099</v>
      </c>
    </row>
    <row r="12" spans="1:19" x14ac:dyDescent="0.2">
      <c r="A12" s="3" t="s">
        <v>25</v>
      </c>
      <c r="B12" s="8">
        <v>2.5792068965517241</v>
      </c>
      <c r="C12" s="8">
        <v>15.307206896551721</v>
      </c>
      <c r="D12" s="8">
        <v>8.7263793103448286</v>
      </c>
      <c r="E12" s="8">
        <v>22.51</v>
      </c>
      <c r="F12" s="20">
        <v>44251</v>
      </c>
      <c r="G12" s="8">
        <v>-2.0379999999999998</v>
      </c>
      <c r="H12" s="20">
        <v>44233</v>
      </c>
      <c r="I12" s="8">
        <v>79.1359051724138</v>
      </c>
      <c r="J12" s="8">
        <v>313.89799999999997</v>
      </c>
      <c r="K12" s="8">
        <v>1.011048132183908</v>
      </c>
      <c r="L12" s="8">
        <v>12.54</v>
      </c>
      <c r="M12" s="20">
        <v>44253</v>
      </c>
      <c r="N12" s="8">
        <v>10.799999999999997</v>
      </c>
      <c r="O12" s="19">
        <v>11</v>
      </c>
      <c r="P12" s="8">
        <v>5.6000000000000005</v>
      </c>
      <c r="Q12" s="20">
        <v>44244</v>
      </c>
      <c r="R12" s="8">
        <v>8.5215431034482769</v>
      </c>
      <c r="S12" s="8">
        <v>37.668320686789293</v>
      </c>
    </row>
    <row r="13" spans="1:19" x14ac:dyDescent="0.2">
      <c r="A13" s="3" t="s">
        <v>26</v>
      </c>
      <c r="B13" s="8">
        <v>4.1313225806451612</v>
      </c>
      <c r="C13" s="8">
        <v>14.810096774193552</v>
      </c>
      <c r="D13" s="8">
        <v>9.1080920698924697</v>
      </c>
      <c r="E13" s="8">
        <v>22.36</v>
      </c>
      <c r="F13" s="20">
        <v>44266</v>
      </c>
      <c r="G13" s="8">
        <v>-0.40300000000000002</v>
      </c>
      <c r="H13" s="20">
        <v>44283</v>
      </c>
      <c r="I13" s="8">
        <v>76.202560483870968</v>
      </c>
      <c r="J13" s="8">
        <v>429.21299999999997</v>
      </c>
      <c r="K13" s="8">
        <v>1.8772271505376343</v>
      </c>
      <c r="L13" s="8">
        <v>21.66</v>
      </c>
      <c r="M13" s="20">
        <v>44257</v>
      </c>
      <c r="N13" s="8">
        <v>96.000000000000028</v>
      </c>
      <c r="O13" s="19">
        <v>12</v>
      </c>
      <c r="P13" s="8">
        <v>56.2</v>
      </c>
      <c r="Q13" s="20">
        <v>44271</v>
      </c>
      <c r="R13" s="8">
        <v>10.287962365591397</v>
      </c>
      <c r="S13" s="8">
        <v>64.640537805222309</v>
      </c>
    </row>
    <row r="14" spans="1:19" x14ac:dyDescent="0.2">
      <c r="A14" s="3" t="s">
        <v>27</v>
      </c>
      <c r="B14" s="8">
        <v>8.0205666666666691</v>
      </c>
      <c r="C14" s="8">
        <v>17.259666666666668</v>
      </c>
      <c r="D14" s="8">
        <v>12.330597916666667</v>
      </c>
      <c r="E14" s="8">
        <v>21.42</v>
      </c>
      <c r="F14" s="20">
        <v>44303</v>
      </c>
      <c r="G14" s="8">
        <v>0.14399999999999999</v>
      </c>
      <c r="H14" s="20">
        <v>44290</v>
      </c>
      <c r="I14" s="8">
        <v>84.255687500000022</v>
      </c>
      <c r="J14" s="8">
        <v>413.71000000000004</v>
      </c>
      <c r="K14" s="8">
        <v>1.392604861111111</v>
      </c>
      <c r="L14" s="8">
        <v>12.25</v>
      </c>
      <c r="M14" s="20">
        <v>44290</v>
      </c>
      <c r="N14" s="8">
        <v>86.4</v>
      </c>
      <c r="O14" s="19">
        <v>17</v>
      </c>
      <c r="P14" s="8">
        <v>15.6</v>
      </c>
      <c r="Q14" s="20">
        <v>44311</v>
      </c>
      <c r="R14" s="8">
        <v>13.325958333333334</v>
      </c>
      <c r="S14" s="8">
        <v>68.834026176256842</v>
      </c>
    </row>
    <row r="15" spans="1:19" x14ac:dyDescent="0.2">
      <c r="A15" s="3" t="s">
        <v>28</v>
      </c>
      <c r="B15" s="8">
        <v>10.125935483870967</v>
      </c>
      <c r="C15" s="8">
        <v>23.916129032258066</v>
      </c>
      <c r="D15" s="8">
        <v>16.999266801075265</v>
      </c>
      <c r="E15" s="8">
        <v>30.34</v>
      </c>
      <c r="F15" s="20">
        <v>44337</v>
      </c>
      <c r="G15" s="8">
        <v>6.1429999999999998</v>
      </c>
      <c r="H15" s="20">
        <v>44334</v>
      </c>
      <c r="I15" s="8">
        <v>69.411001344086003</v>
      </c>
      <c r="J15" s="8">
        <v>703.85300000000018</v>
      </c>
      <c r="K15" s="8">
        <v>1.3729274193548389</v>
      </c>
      <c r="L15" s="8">
        <v>12.84</v>
      </c>
      <c r="M15" s="20">
        <v>44317</v>
      </c>
      <c r="N15" s="8">
        <v>33</v>
      </c>
      <c r="O15" s="19">
        <v>10</v>
      </c>
      <c r="P15" s="8">
        <v>8</v>
      </c>
      <c r="Q15" s="20">
        <v>44329</v>
      </c>
      <c r="R15" s="8">
        <v>17.517466397849464</v>
      </c>
      <c r="S15" s="8">
        <v>128.38427396014436</v>
      </c>
    </row>
    <row r="16" spans="1:19" x14ac:dyDescent="0.2">
      <c r="A16" s="3" t="s">
        <v>29</v>
      </c>
      <c r="B16" s="8">
        <v>11.576933333333335</v>
      </c>
      <c r="C16" s="8">
        <v>24.738999999999997</v>
      </c>
      <c r="D16" s="8">
        <v>17.71414722222222</v>
      </c>
      <c r="E16" s="8">
        <v>33.42</v>
      </c>
      <c r="F16" s="20">
        <v>44371</v>
      </c>
      <c r="G16" s="8">
        <v>5.8769999999999998</v>
      </c>
      <c r="H16" s="20">
        <v>44359</v>
      </c>
      <c r="I16" s="8">
        <v>72.397611111111104</v>
      </c>
      <c r="J16" s="8">
        <v>654.7109999999999</v>
      </c>
      <c r="K16" s="8">
        <v>1.1063666666666665</v>
      </c>
      <c r="L16" s="8">
        <v>11.17</v>
      </c>
      <c r="M16" s="20">
        <v>44351</v>
      </c>
      <c r="N16" s="8">
        <v>68.199999999999989</v>
      </c>
      <c r="O16" s="19">
        <v>10</v>
      </c>
      <c r="P16" s="8">
        <v>21.2</v>
      </c>
      <c r="Q16" s="20">
        <v>44372</v>
      </c>
      <c r="R16" s="8">
        <v>19.983805555555559</v>
      </c>
      <c r="S16" s="8">
        <v>122.69470085470651</v>
      </c>
    </row>
    <row r="17" spans="1:19" x14ac:dyDescent="0.2">
      <c r="A17" s="3" t="s">
        <v>30</v>
      </c>
      <c r="B17" s="8">
        <v>14.140967741935482</v>
      </c>
      <c r="C17" s="8">
        <v>29.39935483870968</v>
      </c>
      <c r="D17" s="8">
        <v>21.289630376344089</v>
      </c>
      <c r="E17" s="8">
        <v>35.07</v>
      </c>
      <c r="F17" s="20">
        <v>44408</v>
      </c>
      <c r="G17" s="8">
        <v>9.49</v>
      </c>
      <c r="H17" s="20">
        <v>44381</v>
      </c>
      <c r="I17" s="8">
        <v>64.451223118279572</v>
      </c>
      <c r="J17" s="8">
        <v>813.32099999999991</v>
      </c>
      <c r="K17" s="8">
        <v>1.3012768817204305</v>
      </c>
      <c r="L17" s="8">
        <v>12.54</v>
      </c>
      <c r="M17" s="20">
        <v>44383</v>
      </c>
      <c r="N17" s="8">
        <v>26.400000000000002</v>
      </c>
      <c r="O17" s="19">
        <v>6</v>
      </c>
      <c r="P17" s="8">
        <v>9.4</v>
      </c>
      <c r="Q17" s="20">
        <v>44389</v>
      </c>
      <c r="R17" s="8">
        <v>24.095288978494619</v>
      </c>
      <c r="S17" s="8">
        <v>160.74578879501155</v>
      </c>
    </row>
    <row r="18" spans="1:19" x14ac:dyDescent="0.2">
      <c r="A18" s="3" t="s">
        <v>31</v>
      </c>
      <c r="B18" s="8">
        <v>13.994258064516128</v>
      </c>
      <c r="C18" s="8">
        <v>28.81677419354838</v>
      </c>
      <c r="D18" s="8">
        <v>20.642301075268811</v>
      </c>
      <c r="E18" s="8">
        <v>36.159999999999997</v>
      </c>
      <c r="F18" s="20">
        <v>44428</v>
      </c>
      <c r="G18" s="8">
        <v>6.2220000000000004</v>
      </c>
      <c r="H18" s="20">
        <v>44439</v>
      </c>
      <c r="I18" s="8">
        <v>68.288850806451634</v>
      </c>
      <c r="J18" s="8">
        <v>656.6429999999998</v>
      </c>
      <c r="K18" s="8">
        <v>1.096739247311828</v>
      </c>
      <c r="L18" s="8">
        <v>17.350000000000001</v>
      </c>
      <c r="M18" s="20">
        <v>44415</v>
      </c>
      <c r="N18" s="8">
        <v>33.799999999999997</v>
      </c>
      <c r="O18" s="19">
        <v>11</v>
      </c>
      <c r="P18" s="8">
        <v>11.200000000000001</v>
      </c>
      <c r="Q18" s="20">
        <v>44420</v>
      </c>
      <c r="R18" s="8">
        <v>24.042970430107527</v>
      </c>
      <c r="S18" s="8">
        <v>128.23871347051278</v>
      </c>
    </row>
    <row r="19" spans="1:19" x14ac:dyDescent="0.2">
      <c r="A19" s="3" t="s">
        <v>32</v>
      </c>
      <c r="B19" s="8">
        <v>10.352966666666669</v>
      </c>
      <c r="C19" s="8">
        <v>25.258666666666663</v>
      </c>
      <c r="D19" s="8">
        <v>17.371616415484638</v>
      </c>
      <c r="E19" s="8">
        <v>31.72</v>
      </c>
      <c r="F19" s="20">
        <v>44452</v>
      </c>
      <c r="G19" s="8">
        <v>4.1029999999999998</v>
      </c>
      <c r="H19" s="20">
        <v>44468</v>
      </c>
      <c r="I19" s="8">
        <v>66.842793144208059</v>
      </c>
      <c r="J19" s="8">
        <v>527.80000000000007</v>
      </c>
      <c r="K19" s="8">
        <v>1.1726174054373524</v>
      </c>
      <c r="L19" s="8">
        <v>13.52</v>
      </c>
      <c r="M19" s="20">
        <v>44464</v>
      </c>
      <c r="N19" s="8">
        <v>20.400000000000002</v>
      </c>
      <c r="O19" s="19">
        <v>7</v>
      </c>
      <c r="P19" s="8">
        <v>5.8000000000000016</v>
      </c>
      <c r="Q19" s="20">
        <v>44458</v>
      </c>
      <c r="R19" s="8">
        <v>21.169693557919622</v>
      </c>
      <c r="S19" s="8">
        <v>92.5427892723403</v>
      </c>
    </row>
    <row r="20" spans="1:19" x14ac:dyDescent="0.2">
      <c r="A20" s="3" t="s">
        <v>33</v>
      </c>
      <c r="B20" s="8">
        <v>5.985838709677421</v>
      </c>
      <c r="C20" s="8">
        <v>18.608064516129037</v>
      </c>
      <c r="D20" s="8">
        <v>11.914209005376343</v>
      </c>
      <c r="E20" s="8">
        <v>23.6</v>
      </c>
      <c r="F20" s="20">
        <v>44476</v>
      </c>
      <c r="G20" s="8">
        <v>-0.40300000000000002</v>
      </c>
      <c r="H20" s="20">
        <v>44486</v>
      </c>
      <c r="I20" s="8">
        <v>76.204650537634393</v>
      </c>
      <c r="J20" s="8">
        <v>339.42500000000001</v>
      </c>
      <c r="K20" s="8">
        <v>1.2550181451612898</v>
      </c>
      <c r="L20" s="8">
        <v>13.82</v>
      </c>
      <c r="M20" s="20">
        <v>44489</v>
      </c>
      <c r="N20" s="8">
        <v>32.199999999999996</v>
      </c>
      <c r="O20" s="19">
        <v>17</v>
      </c>
      <c r="P20" s="8">
        <v>8</v>
      </c>
      <c r="Q20" s="20">
        <v>44471</v>
      </c>
      <c r="R20" s="8">
        <v>14.375450268817206</v>
      </c>
      <c r="S20" s="8">
        <v>51.333436932196378</v>
      </c>
    </row>
    <row r="21" spans="1:19" x14ac:dyDescent="0.2">
      <c r="A21" s="3" t="s">
        <v>34</v>
      </c>
      <c r="B21" s="8">
        <v>4.5508666666666659</v>
      </c>
      <c r="C21" s="8">
        <v>14.260333333333335</v>
      </c>
      <c r="D21" s="8">
        <v>9.0016625000000037</v>
      </c>
      <c r="E21" s="8">
        <v>22.5</v>
      </c>
      <c r="F21" s="20">
        <v>44501</v>
      </c>
      <c r="G21" s="8">
        <v>-2.0630000000000002</v>
      </c>
      <c r="H21" s="20">
        <v>44522</v>
      </c>
      <c r="I21" s="8">
        <v>88.816270833333348</v>
      </c>
      <c r="J21" s="8">
        <v>198.87800000000001</v>
      </c>
      <c r="K21" s="8">
        <v>1.0539736111111111</v>
      </c>
      <c r="L21" s="8">
        <v>11.37</v>
      </c>
      <c r="M21" s="20">
        <v>44506</v>
      </c>
      <c r="N21" s="8">
        <v>38.214000000000006</v>
      </c>
      <c r="O21" s="19">
        <v>14</v>
      </c>
      <c r="P21" s="8">
        <v>19.206000000000003</v>
      </c>
      <c r="Q21" s="20">
        <v>44507</v>
      </c>
      <c r="R21" s="8">
        <v>11.220777083333333</v>
      </c>
      <c r="S21" s="8">
        <v>21.84349184546199</v>
      </c>
    </row>
    <row r="22" spans="1:19" ht="13.5" thickBot="1" x14ac:dyDescent="0.25">
      <c r="A22" s="9" t="s">
        <v>35</v>
      </c>
      <c r="B22" s="10">
        <v>2.6759677419354833</v>
      </c>
      <c r="C22" s="10">
        <v>10.199032258064516</v>
      </c>
      <c r="D22" s="10">
        <v>6.2142043010752692</v>
      </c>
      <c r="E22" s="10">
        <v>17.71</v>
      </c>
      <c r="F22" s="21">
        <v>44541</v>
      </c>
      <c r="G22" s="10">
        <v>-1.792</v>
      </c>
      <c r="H22" s="21">
        <v>44548</v>
      </c>
      <c r="I22" s="10">
        <v>84.27524865591397</v>
      </c>
      <c r="J22" s="10">
        <v>161.29900000000004</v>
      </c>
      <c r="K22" s="10">
        <v>1.6347849462365591</v>
      </c>
      <c r="L22" s="10">
        <v>14.9</v>
      </c>
      <c r="M22" s="21">
        <v>44558</v>
      </c>
      <c r="N22" s="10">
        <v>59.40000000000002</v>
      </c>
      <c r="O22" s="22">
        <v>24</v>
      </c>
      <c r="P22" s="10">
        <v>10.098000000000001</v>
      </c>
      <c r="Q22" s="21">
        <v>44537</v>
      </c>
      <c r="R22" s="10">
        <v>7.6239563172043008</v>
      </c>
      <c r="S22" s="10">
        <v>21.92825572328157</v>
      </c>
    </row>
    <row r="23" spans="1:19" ht="13.5" thickTop="1" x14ac:dyDescent="0.2">
      <c r="A23" s="3" t="s">
        <v>36</v>
      </c>
      <c r="B23" s="8">
        <v>7.3895235137807447</v>
      </c>
      <c r="C23" s="8">
        <v>19.305747528117664</v>
      </c>
      <c r="D23" s="8">
        <v>12.990112298762369</v>
      </c>
      <c r="E23" s="8">
        <v>36.159999999999997</v>
      </c>
      <c r="F23" s="20">
        <v>44063</v>
      </c>
      <c r="G23" s="8">
        <v>-3.6179999999999999</v>
      </c>
      <c r="H23" s="20">
        <v>43831</v>
      </c>
      <c r="I23" s="8">
        <v>76.53280703564441</v>
      </c>
      <c r="J23" s="8">
        <v>5400.4429999999993</v>
      </c>
      <c r="K23" s="8">
        <v>1.2758778946374945</v>
      </c>
      <c r="L23" s="8">
        <v>21.66</v>
      </c>
      <c r="M23" s="20">
        <v>43892</v>
      </c>
      <c r="N23" s="8">
        <v>541.81399999999996</v>
      </c>
      <c r="O23" s="19">
        <v>156</v>
      </c>
      <c r="P23" s="8">
        <v>56.2</v>
      </c>
      <c r="Q23" s="20">
        <v>43906</v>
      </c>
      <c r="R23" s="8">
        <v>14.866722676903121</v>
      </c>
      <c r="S23" s="8">
        <v>917.96599823646613</v>
      </c>
    </row>
    <row r="26" spans="1:19" x14ac:dyDescent="0.2">
      <c r="A26" s="11" t="s">
        <v>37</v>
      </c>
      <c r="B26" s="11"/>
      <c r="C26" s="11"/>
      <c r="D26" s="4"/>
      <c r="E26" s="4"/>
      <c r="F26" s="4"/>
      <c r="G26" s="4"/>
      <c r="H26" s="4"/>
      <c r="I26" s="4"/>
      <c r="J26" s="4"/>
    </row>
    <row r="27" spans="1:19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9" x14ac:dyDescent="0.2">
      <c r="A28" s="4"/>
      <c r="B28" s="4" t="s">
        <v>38</v>
      </c>
      <c r="C28" s="4"/>
      <c r="D28" s="4"/>
      <c r="F28" s="4">
        <v>-0.40300000000000002</v>
      </c>
      <c r="G28" s="4" t="s">
        <v>19</v>
      </c>
      <c r="H28" s="12">
        <v>44121</v>
      </c>
      <c r="I28" s="13"/>
      <c r="J28" s="4"/>
    </row>
    <row r="29" spans="1:19" x14ac:dyDescent="0.2">
      <c r="A29" s="4"/>
      <c r="B29" s="4" t="s">
        <v>39</v>
      </c>
      <c r="C29" s="4"/>
      <c r="D29" s="4"/>
      <c r="F29" s="4">
        <v>-0.40300000000000002</v>
      </c>
      <c r="G29" s="4" t="s">
        <v>19</v>
      </c>
      <c r="H29" s="12">
        <v>43918</v>
      </c>
      <c r="I29" s="13"/>
      <c r="J29" s="4"/>
    </row>
    <row r="30" spans="1:19" x14ac:dyDescent="0.2">
      <c r="A30" s="4"/>
      <c r="B30" s="4" t="s">
        <v>40</v>
      </c>
      <c r="C30" s="4"/>
      <c r="D30" s="4"/>
      <c r="F30" s="23">
        <v>202</v>
      </c>
      <c r="G30" s="4" t="s">
        <v>41</v>
      </c>
      <c r="H30" s="4"/>
      <c r="I30" s="4"/>
      <c r="J30" s="4"/>
    </row>
    <row r="31" spans="1:19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9" x14ac:dyDescent="0.2">
      <c r="A32" s="11" t="s">
        <v>42</v>
      </c>
      <c r="B32" s="11"/>
      <c r="C32" s="11"/>
      <c r="D32" s="11"/>
      <c r="E32" s="11"/>
      <c r="F32" s="11"/>
      <c r="G32" s="11"/>
      <c r="H32" s="11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1">
        <v>-1</v>
      </c>
      <c r="C34" s="1" t="s">
        <v>43</v>
      </c>
      <c r="D34" s="15">
        <v>0</v>
      </c>
      <c r="E34" s="1" t="s">
        <v>19</v>
      </c>
      <c r="F34" s="14">
        <v>16</v>
      </c>
      <c r="G34" s="4" t="s">
        <v>41</v>
      </c>
      <c r="H34" s="4"/>
      <c r="I34" s="4"/>
      <c r="J34" s="4"/>
    </row>
    <row r="35" spans="1:10" x14ac:dyDescent="0.2">
      <c r="A35" s="4"/>
      <c r="B35" s="1">
        <v>-2.5</v>
      </c>
      <c r="C35" s="1" t="s">
        <v>44</v>
      </c>
      <c r="D35" s="15">
        <v>-1</v>
      </c>
      <c r="E35" s="1" t="s">
        <v>19</v>
      </c>
      <c r="F35" s="14">
        <v>10</v>
      </c>
      <c r="G35" s="4" t="s">
        <v>41</v>
      </c>
      <c r="H35" s="4"/>
      <c r="I35" s="4"/>
      <c r="J35" s="4"/>
    </row>
    <row r="36" spans="1:10" x14ac:dyDescent="0.2">
      <c r="A36" s="4"/>
      <c r="B36" s="16">
        <v>-5</v>
      </c>
      <c r="C36" s="16" t="s">
        <v>44</v>
      </c>
      <c r="D36" s="17">
        <v>-2.5</v>
      </c>
      <c r="E36" s="18" t="s">
        <v>19</v>
      </c>
      <c r="F36" s="14">
        <v>5</v>
      </c>
      <c r="G36" s="4" t="s">
        <v>41</v>
      </c>
      <c r="H36" s="4"/>
      <c r="I36" s="4"/>
      <c r="J36" s="4"/>
    </row>
    <row r="37" spans="1:10" x14ac:dyDescent="0.2">
      <c r="A37" s="4"/>
      <c r="C37" s="16" t="s">
        <v>45</v>
      </c>
      <c r="D37" s="15">
        <v>-5</v>
      </c>
      <c r="E37" s="1" t="s">
        <v>19</v>
      </c>
      <c r="F37" s="14">
        <v>0</v>
      </c>
      <c r="G37" s="4" t="s">
        <v>41</v>
      </c>
      <c r="H37" s="4"/>
      <c r="I37" s="4"/>
      <c r="J37" s="4"/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J37" sqref="J37"/>
    </sheetView>
  </sheetViews>
  <sheetFormatPr baseColWidth="10" defaultRowHeight="12.75" x14ac:dyDescent="0.2"/>
  <cols>
    <col min="1" max="1" width="11.42578125" style="61"/>
    <col min="2" max="2" width="6.140625" style="61" customWidth="1"/>
    <col min="3" max="4" width="7.5703125" style="61" bestFit="1" customWidth="1"/>
    <col min="5" max="5" width="6.42578125" style="61" bestFit="1" customWidth="1"/>
    <col min="6" max="6" width="7.5703125" style="61" customWidth="1"/>
    <col min="7" max="7" width="5.7109375" style="61" customWidth="1"/>
    <col min="8" max="8" width="7.5703125" style="61" customWidth="1"/>
    <col min="9" max="9" width="7.5703125" style="61" bestFit="1" customWidth="1"/>
    <col min="10" max="11" width="7.5703125" style="61" customWidth="1"/>
    <col min="12" max="12" width="8.140625" style="61" bestFit="1" customWidth="1"/>
    <col min="13" max="13" width="7.5703125" style="61" bestFit="1" customWidth="1"/>
    <col min="14" max="14" width="5.5703125" style="61" bestFit="1" customWidth="1"/>
    <col min="15" max="15" width="7.7109375" style="61" bestFit="1" customWidth="1"/>
    <col min="16" max="16" width="5.42578125" style="61" bestFit="1" customWidth="1"/>
    <col min="17" max="17" width="7.5703125" style="61" bestFit="1" customWidth="1"/>
    <col min="18" max="18" width="7.5703125" style="61" customWidth="1"/>
    <col min="19" max="19" width="6.5703125" style="61" customWidth="1"/>
    <col min="20" max="16384" width="11.42578125" style="61"/>
  </cols>
  <sheetData>
    <row r="1" spans="1:19" x14ac:dyDescent="0.2">
      <c r="B1" s="42" t="s">
        <v>61</v>
      </c>
    </row>
    <row r="2" spans="1:19" x14ac:dyDescent="0.2">
      <c r="B2" s="42" t="s">
        <v>1</v>
      </c>
    </row>
    <row r="3" spans="1:19" x14ac:dyDescent="0.2">
      <c r="B3" s="42" t="s">
        <v>2</v>
      </c>
    </row>
    <row r="4" spans="1:19" x14ac:dyDescent="0.2">
      <c r="B4" s="41"/>
    </row>
    <row r="5" spans="1:19" x14ac:dyDescent="0.2">
      <c r="B5" s="41"/>
    </row>
    <row r="6" spans="1:19" x14ac:dyDescent="0.2">
      <c r="B6" s="42" t="s">
        <v>48</v>
      </c>
    </row>
    <row r="7" spans="1:19" x14ac:dyDescent="0.2">
      <c r="B7" s="42" t="s">
        <v>3</v>
      </c>
    </row>
    <row r="9" spans="1:19" x14ac:dyDescent="0.2">
      <c r="A9" s="41"/>
      <c r="B9" s="44" t="s">
        <v>4</v>
      </c>
      <c r="C9" s="44" t="s">
        <v>5</v>
      </c>
      <c r="D9" s="44" t="s">
        <v>6</v>
      </c>
      <c r="E9" s="44" t="s">
        <v>7</v>
      </c>
      <c r="F9" s="44" t="s">
        <v>8</v>
      </c>
      <c r="G9" s="44" t="s">
        <v>9</v>
      </c>
      <c r="H9" s="44" t="s">
        <v>8</v>
      </c>
      <c r="I9" s="44" t="s">
        <v>10</v>
      </c>
      <c r="J9" s="44" t="s">
        <v>11</v>
      </c>
      <c r="K9" s="44" t="s">
        <v>12</v>
      </c>
      <c r="L9" s="44" t="s">
        <v>13</v>
      </c>
      <c r="M9" s="44" t="s">
        <v>8</v>
      </c>
      <c r="N9" s="44" t="s">
        <v>14</v>
      </c>
      <c r="O9" s="44" t="s">
        <v>15</v>
      </c>
      <c r="P9" s="44" t="s">
        <v>16</v>
      </c>
      <c r="Q9" s="44" t="s">
        <v>8</v>
      </c>
      <c r="R9" s="44" t="s">
        <v>17</v>
      </c>
      <c r="S9" s="44" t="s">
        <v>18</v>
      </c>
    </row>
    <row r="10" spans="1:19" x14ac:dyDescent="0.2">
      <c r="A10" s="62"/>
      <c r="B10" s="63" t="s">
        <v>19</v>
      </c>
      <c r="C10" s="63" t="s">
        <v>19</v>
      </c>
      <c r="D10" s="63" t="s">
        <v>19</v>
      </c>
      <c r="E10" s="63" t="s">
        <v>19</v>
      </c>
      <c r="F10" s="63"/>
      <c r="G10" s="63" t="s">
        <v>19</v>
      </c>
      <c r="H10" s="63"/>
      <c r="I10" s="63" t="s">
        <v>20</v>
      </c>
      <c r="J10" s="63" t="s">
        <v>21</v>
      </c>
      <c r="K10" s="63" t="s">
        <v>22</v>
      </c>
      <c r="L10" s="63" t="s">
        <v>22</v>
      </c>
      <c r="M10" s="63"/>
      <c r="N10" s="63" t="s">
        <v>23</v>
      </c>
      <c r="O10" s="63"/>
      <c r="P10" s="63" t="s">
        <v>23</v>
      </c>
      <c r="Q10" s="63"/>
      <c r="R10" s="63" t="s">
        <v>19</v>
      </c>
      <c r="S10" s="63" t="s">
        <v>23</v>
      </c>
    </row>
    <row r="11" spans="1:19" x14ac:dyDescent="0.2">
      <c r="A11" s="42" t="s">
        <v>24</v>
      </c>
      <c r="B11" s="64">
        <v>1.2188709677419356</v>
      </c>
      <c r="C11" s="64">
        <v>9.5423225806451608</v>
      </c>
      <c r="D11" s="64">
        <v>5.3877338709677414</v>
      </c>
      <c r="E11" s="64">
        <v>18.77</v>
      </c>
      <c r="F11" s="65">
        <v>44588</v>
      </c>
      <c r="G11" s="64">
        <v>-5.44</v>
      </c>
      <c r="H11" s="65">
        <v>44568</v>
      </c>
      <c r="I11" s="64">
        <v>81.699032258064491</v>
      </c>
      <c r="J11" s="64">
        <v>212.55199999999999</v>
      </c>
      <c r="K11" s="64">
        <v>1.6931034946236561</v>
      </c>
      <c r="L11" s="64">
        <v>20.29</v>
      </c>
      <c r="M11" s="65">
        <v>44592</v>
      </c>
      <c r="N11" s="64">
        <v>71.477999999999994</v>
      </c>
      <c r="O11" s="66">
        <v>16</v>
      </c>
      <c r="P11" s="64">
        <v>25.74</v>
      </c>
      <c r="Q11" s="65">
        <v>44586</v>
      </c>
      <c r="R11" s="64">
        <v>5.4640880376344088</v>
      </c>
      <c r="S11" s="64">
        <v>26.725017762859757</v>
      </c>
    </row>
    <row r="12" spans="1:19" x14ac:dyDescent="0.2">
      <c r="A12" s="42" t="s">
        <v>25</v>
      </c>
      <c r="B12" s="64">
        <v>4.0899642857142862</v>
      </c>
      <c r="C12" s="64">
        <v>14.032500000000001</v>
      </c>
      <c r="D12" s="64">
        <v>8.7474196428571407</v>
      </c>
      <c r="E12" s="64">
        <v>20.41</v>
      </c>
      <c r="F12" s="65">
        <v>44251</v>
      </c>
      <c r="G12" s="64">
        <v>0.434</v>
      </c>
      <c r="H12" s="65">
        <v>44250</v>
      </c>
      <c r="I12" s="64">
        <v>84.03605654761904</v>
      </c>
      <c r="J12" s="64">
        <v>233.92999999999998</v>
      </c>
      <c r="K12" s="64">
        <v>1.5108839285714286</v>
      </c>
      <c r="L12" s="64">
        <v>13.92</v>
      </c>
      <c r="M12" s="65">
        <v>44228</v>
      </c>
      <c r="N12" s="64">
        <v>32.274000000000008</v>
      </c>
      <c r="O12" s="66">
        <v>12</v>
      </c>
      <c r="P12" s="64">
        <v>10.098000000000003</v>
      </c>
      <c r="Q12" s="65">
        <v>44249</v>
      </c>
      <c r="R12" s="64">
        <v>8.6738482142857141</v>
      </c>
      <c r="S12" s="64">
        <v>35.608098427804705</v>
      </c>
    </row>
    <row r="13" spans="1:19" x14ac:dyDescent="0.2">
      <c r="A13" s="42" t="s">
        <v>26</v>
      </c>
      <c r="B13" s="64">
        <v>3.838129032258065</v>
      </c>
      <c r="C13" s="64">
        <v>14.644741935483871</v>
      </c>
      <c r="D13" s="64">
        <v>9.1390772849462323</v>
      </c>
      <c r="E13" s="64">
        <v>22.55</v>
      </c>
      <c r="F13" s="65">
        <v>44285</v>
      </c>
      <c r="G13" s="64">
        <v>-2.335</v>
      </c>
      <c r="H13" s="65">
        <v>44265</v>
      </c>
      <c r="I13" s="64">
        <v>71.4287298387097</v>
      </c>
      <c r="J13" s="64">
        <v>453.41400000000004</v>
      </c>
      <c r="K13" s="64">
        <v>1.7529543010752684</v>
      </c>
      <c r="L13" s="64">
        <v>12.45</v>
      </c>
      <c r="M13" s="65">
        <v>44266</v>
      </c>
      <c r="N13" s="64">
        <v>17.423999999999999</v>
      </c>
      <c r="O13" s="66">
        <v>6</v>
      </c>
      <c r="P13" s="64">
        <v>8.1180000000000003</v>
      </c>
      <c r="Q13" s="65">
        <v>44274</v>
      </c>
      <c r="R13" s="64">
        <v>10.074382392473119</v>
      </c>
      <c r="S13" s="64">
        <v>68.426532689605693</v>
      </c>
    </row>
    <row r="14" spans="1:19" x14ac:dyDescent="0.2">
      <c r="A14" s="42" t="s">
        <v>27</v>
      </c>
      <c r="B14" s="64">
        <v>5.6192666666666664</v>
      </c>
      <c r="C14" s="64">
        <v>16.085666666666661</v>
      </c>
      <c r="D14" s="64">
        <v>10.585620833333335</v>
      </c>
      <c r="E14" s="64">
        <v>23.42</v>
      </c>
      <c r="F14" s="65">
        <v>44288</v>
      </c>
      <c r="G14" s="64">
        <v>-9.7000000000000003E-2</v>
      </c>
      <c r="H14" s="65">
        <v>44299</v>
      </c>
      <c r="I14" s="64">
        <v>71.595819444444444</v>
      </c>
      <c r="J14" s="64">
        <v>486.71300000000002</v>
      </c>
      <c r="K14" s="64">
        <v>1.6039881944444447</v>
      </c>
      <c r="L14" s="64">
        <v>12.05</v>
      </c>
      <c r="M14" s="65">
        <v>44310</v>
      </c>
      <c r="N14" s="64">
        <v>44.154000000000011</v>
      </c>
      <c r="O14" s="66">
        <v>15</v>
      </c>
      <c r="P14" s="64">
        <v>10.296000000000001</v>
      </c>
      <c r="Q14" s="65">
        <v>44313</v>
      </c>
      <c r="R14" s="64">
        <v>12.827520833333329</v>
      </c>
      <c r="S14" s="64">
        <v>78.164199485302092</v>
      </c>
    </row>
    <row r="15" spans="1:19" x14ac:dyDescent="0.2">
      <c r="A15" s="42" t="s">
        <v>28</v>
      </c>
      <c r="B15" s="64">
        <v>7.2794193548387103</v>
      </c>
      <c r="C15" s="64">
        <v>22.185806451612898</v>
      </c>
      <c r="D15" s="64">
        <v>14.544024193548386</v>
      </c>
      <c r="E15" s="64">
        <v>30.35</v>
      </c>
      <c r="F15" s="65">
        <v>44324</v>
      </c>
      <c r="G15" s="64">
        <v>1.7190000000000001</v>
      </c>
      <c r="H15" s="65">
        <v>44318</v>
      </c>
      <c r="I15" s="64">
        <v>68.24260080645162</v>
      </c>
      <c r="J15" s="64">
        <v>691.13699999999983</v>
      </c>
      <c r="K15" s="64">
        <v>1.1859966397849462</v>
      </c>
      <c r="L15" s="64">
        <v>12.74</v>
      </c>
      <c r="M15" s="65">
        <v>44328</v>
      </c>
      <c r="N15" s="64">
        <v>26.928000000000004</v>
      </c>
      <c r="O15" s="66">
        <v>11</v>
      </c>
      <c r="P15" s="64">
        <v>15.246000000000002</v>
      </c>
      <c r="Q15" s="65">
        <v>44329</v>
      </c>
      <c r="R15" s="64">
        <v>17.133192204301078</v>
      </c>
      <c r="S15" s="64">
        <v>119.44926382099666</v>
      </c>
    </row>
    <row r="16" spans="1:19" x14ac:dyDescent="0.2">
      <c r="A16" s="42" t="s">
        <v>29</v>
      </c>
      <c r="B16" s="64">
        <v>11.821600000000002</v>
      </c>
      <c r="C16" s="64">
        <v>26.017666666666674</v>
      </c>
      <c r="D16" s="64">
        <v>18.384008333333334</v>
      </c>
      <c r="E16" s="64">
        <v>32.71</v>
      </c>
      <c r="F16" s="65">
        <v>44361</v>
      </c>
      <c r="G16" s="64">
        <v>6.508</v>
      </c>
      <c r="H16" s="65">
        <v>44352</v>
      </c>
      <c r="I16" s="64">
        <v>72.78447222222222</v>
      </c>
      <c r="J16" s="64">
        <v>724.09000000000015</v>
      </c>
      <c r="K16" s="64">
        <v>1.2154020833333332</v>
      </c>
      <c r="L16" s="64">
        <v>11.96</v>
      </c>
      <c r="M16" s="65">
        <v>44361</v>
      </c>
      <c r="N16" s="64">
        <v>85.927999999999997</v>
      </c>
      <c r="O16" s="66">
        <v>12</v>
      </c>
      <c r="P16" s="64">
        <v>22.968000000000004</v>
      </c>
      <c r="Q16" s="65">
        <v>44361</v>
      </c>
      <c r="R16" s="64">
        <v>21.386791666666667</v>
      </c>
      <c r="S16" s="64">
        <v>135.14592586286017</v>
      </c>
    </row>
    <row r="17" spans="1:19" x14ac:dyDescent="0.2">
      <c r="A17" s="42" t="s">
        <v>30</v>
      </c>
      <c r="B17" s="64">
        <v>13.88774193548387</v>
      </c>
      <c r="C17" s="64">
        <v>28.623225806451618</v>
      </c>
      <c r="D17" s="64">
        <v>20.760100806451611</v>
      </c>
      <c r="E17" s="64">
        <v>37.549999999999997</v>
      </c>
      <c r="F17" s="65">
        <v>44399</v>
      </c>
      <c r="G17" s="64">
        <v>8.8699999999999992</v>
      </c>
      <c r="H17" s="65">
        <v>44386</v>
      </c>
      <c r="I17" s="64">
        <v>63.491189516129047</v>
      </c>
      <c r="J17" s="64">
        <v>766.00900000000024</v>
      </c>
      <c r="K17" s="64">
        <v>1.3800141129032255</v>
      </c>
      <c r="L17" s="64">
        <v>10.29</v>
      </c>
      <c r="M17" s="65">
        <v>44400</v>
      </c>
      <c r="N17" s="64">
        <v>5.7419999999999991</v>
      </c>
      <c r="O17" s="66">
        <v>3</v>
      </c>
      <c r="P17" s="64">
        <v>3.9599999999999995</v>
      </c>
      <c r="Q17" s="65">
        <v>44408</v>
      </c>
      <c r="R17" s="64">
        <v>24.569663978494617</v>
      </c>
      <c r="S17" s="64">
        <v>156.02069807396518</v>
      </c>
    </row>
    <row r="18" spans="1:19" x14ac:dyDescent="0.2">
      <c r="A18" s="42" t="s">
        <v>31</v>
      </c>
      <c r="B18" s="64">
        <v>13.195354838709681</v>
      </c>
      <c r="C18" s="64">
        <v>29.23806451612904</v>
      </c>
      <c r="D18" s="64">
        <v>20.463615591397851</v>
      </c>
      <c r="E18" s="64">
        <v>37.479999999999997</v>
      </c>
      <c r="F18" s="65">
        <v>44422</v>
      </c>
      <c r="G18" s="64">
        <v>7.9160000000000004</v>
      </c>
      <c r="H18" s="65">
        <v>44437</v>
      </c>
      <c r="I18" s="64">
        <v>65.407002688172042</v>
      </c>
      <c r="J18" s="64">
        <v>750.74599999999987</v>
      </c>
      <c r="K18" s="64">
        <v>1.2115268817204301</v>
      </c>
      <c r="L18" s="64">
        <v>9.8000000000000007</v>
      </c>
      <c r="M18" s="65">
        <v>44413</v>
      </c>
      <c r="N18" s="64">
        <v>3.762</v>
      </c>
      <c r="O18" s="66">
        <v>2</v>
      </c>
      <c r="P18" s="64">
        <v>3.5640000000000001</v>
      </c>
      <c r="Q18" s="65">
        <v>44412</v>
      </c>
      <c r="R18" s="64">
        <v>25.564435483870973</v>
      </c>
      <c r="S18" s="64">
        <v>143.27050089456833</v>
      </c>
    </row>
    <row r="19" spans="1:19" x14ac:dyDescent="0.2">
      <c r="A19" s="42" t="s">
        <v>32</v>
      </c>
      <c r="B19" s="64">
        <v>12.192800000000002</v>
      </c>
      <c r="C19" s="64">
        <v>24.15333333333334</v>
      </c>
      <c r="D19" s="64">
        <v>17.609951388888884</v>
      </c>
      <c r="E19" s="64">
        <v>29.35</v>
      </c>
      <c r="F19" s="65">
        <v>44811</v>
      </c>
      <c r="G19" s="64">
        <v>7.8479999999999999</v>
      </c>
      <c r="H19" s="65">
        <v>44826</v>
      </c>
      <c r="I19" s="64">
        <v>79.000493055555552</v>
      </c>
      <c r="J19" s="64">
        <v>434.84199999999998</v>
      </c>
      <c r="K19" s="64">
        <v>0.96831111111111123</v>
      </c>
      <c r="L19" s="64">
        <v>10</v>
      </c>
      <c r="M19" s="65">
        <v>44811</v>
      </c>
      <c r="N19" s="64">
        <v>40.590000000000003</v>
      </c>
      <c r="O19" s="66">
        <v>15</v>
      </c>
      <c r="P19" s="64">
        <v>16.038</v>
      </c>
      <c r="Q19" s="65">
        <v>44805</v>
      </c>
      <c r="R19" s="64">
        <v>20.952527777777778</v>
      </c>
      <c r="S19" s="64">
        <v>77.050467028975362</v>
      </c>
    </row>
    <row r="20" spans="1:19" x14ac:dyDescent="0.2">
      <c r="A20" s="42" t="s">
        <v>33</v>
      </c>
      <c r="B20" s="64">
        <v>4.8857419354838703</v>
      </c>
      <c r="C20" s="64">
        <v>19.546129032258062</v>
      </c>
      <c r="D20" s="64">
        <v>11.945895161290322</v>
      </c>
      <c r="E20" s="64">
        <v>23.57</v>
      </c>
      <c r="F20" s="65">
        <v>44484</v>
      </c>
      <c r="G20" s="64">
        <v>-0.66900000000000004</v>
      </c>
      <c r="H20" s="65">
        <v>44493</v>
      </c>
      <c r="I20" s="64">
        <v>78.331491935483868</v>
      </c>
      <c r="J20" s="64">
        <v>380.47599999999994</v>
      </c>
      <c r="K20" s="64">
        <v>0.83260618279569898</v>
      </c>
      <c r="L20" s="64">
        <v>11.27</v>
      </c>
      <c r="M20" s="65">
        <v>44472</v>
      </c>
      <c r="N20" s="64">
        <v>30.096000000000011</v>
      </c>
      <c r="O20" s="66">
        <v>11</v>
      </c>
      <c r="P20" s="64">
        <v>13.266000000000002</v>
      </c>
      <c r="Q20" s="65">
        <v>44472</v>
      </c>
      <c r="R20" s="64">
        <v>15.644952956989249</v>
      </c>
      <c r="S20" s="64">
        <v>49.263266780496309</v>
      </c>
    </row>
    <row r="21" spans="1:19" x14ac:dyDescent="0.2">
      <c r="A21" s="42" t="s">
        <v>34</v>
      </c>
      <c r="B21" s="64">
        <v>3.3383666666666656</v>
      </c>
      <c r="C21" s="64">
        <v>11.478199999999999</v>
      </c>
      <c r="D21" s="64">
        <v>7.3821312499999978</v>
      </c>
      <c r="E21" s="64">
        <v>17.97</v>
      </c>
      <c r="F21" s="65">
        <v>44502</v>
      </c>
      <c r="G21" s="64">
        <v>-3.1440000000000001</v>
      </c>
      <c r="H21" s="65">
        <v>44519</v>
      </c>
      <c r="I21" s="64">
        <v>81.263423611111094</v>
      </c>
      <c r="J21" s="64">
        <v>202.92600000000002</v>
      </c>
      <c r="K21" s="64">
        <v>1.9657409722222221</v>
      </c>
      <c r="L21" s="64">
        <v>13.52</v>
      </c>
      <c r="M21" s="65">
        <v>44528</v>
      </c>
      <c r="N21" s="64">
        <v>102.76200000000003</v>
      </c>
      <c r="O21" s="66">
        <v>18</v>
      </c>
      <c r="P21" s="64">
        <v>42.966000000000008</v>
      </c>
      <c r="Q21" s="65">
        <v>44523</v>
      </c>
      <c r="R21" s="64">
        <v>9.9136249999999979</v>
      </c>
      <c r="S21" s="64">
        <v>28.425472993779589</v>
      </c>
    </row>
    <row r="22" spans="1:19" ht="13.5" thickBot="1" x14ac:dyDescent="0.25">
      <c r="A22" s="50" t="s">
        <v>35</v>
      </c>
      <c r="B22" s="67">
        <v>2.2320322580645162</v>
      </c>
      <c r="C22" s="67">
        <v>9.2843548387096799</v>
      </c>
      <c r="D22" s="67">
        <v>5.5888944892473127</v>
      </c>
      <c r="E22" s="67">
        <v>18.5</v>
      </c>
      <c r="F22" s="68">
        <v>44923</v>
      </c>
      <c r="G22" s="67">
        <v>-1.875</v>
      </c>
      <c r="H22" s="68">
        <v>44912</v>
      </c>
      <c r="I22" s="67">
        <v>90.108803763440875</v>
      </c>
      <c r="J22" s="67">
        <v>138.87299999999999</v>
      </c>
      <c r="K22" s="67">
        <v>1.5549025537634404</v>
      </c>
      <c r="L22" s="67">
        <v>15.39</v>
      </c>
      <c r="M22" s="68">
        <v>44903</v>
      </c>
      <c r="N22" s="67">
        <v>50.292000000000016</v>
      </c>
      <c r="O22" s="69">
        <v>28</v>
      </c>
      <c r="P22" s="67">
        <v>14.652000000000001</v>
      </c>
      <c r="Q22" s="68">
        <v>44900</v>
      </c>
      <c r="R22" s="67">
        <v>7.6820194892473115</v>
      </c>
      <c r="S22" s="67">
        <v>18.982908038571804</v>
      </c>
    </row>
    <row r="23" spans="1:19" ht="13.5" thickTop="1" x14ac:dyDescent="0.2">
      <c r="A23" s="42" t="s">
        <v>36</v>
      </c>
      <c r="B23" s="64">
        <v>6.9666073284690215</v>
      </c>
      <c r="C23" s="64">
        <v>18.736000985663082</v>
      </c>
      <c r="D23" s="64">
        <v>12.544872737188513</v>
      </c>
      <c r="E23" s="64">
        <v>37.549999999999997</v>
      </c>
      <c r="F23" s="65">
        <v>44399</v>
      </c>
      <c r="G23" s="64">
        <v>-5.44</v>
      </c>
      <c r="H23" s="65">
        <v>44203</v>
      </c>
      <c r="I23" s="64">
        <v>75.615759640617</v>
      </c>
      <c r="J23" s="64">
        <v>5475.7079999999996</v>
      </c>
      <c r="K23" s="64">
        <v>1.406285871362434</v>
      </c>
      <c r="L23" s="64">
        <v>20.29</v>
      </c>
      <c r="M23" s="65">
        <v>44227</v>
      </c>
      <c r="N23" s="64">
        <v>511.43000000000018</v>
      </c>
      <c r="O23" s="66">
        <v>149</v>
      </c>
      <c r="P23" s="64">
        <v>42.966000000000008</v>
      </c>
      <c r="Q23" s="65">
        <v>44523</v>
      </c>
      <c r="R23" s="64">
        <v>14.990587336256189</v>
      </c>
      <c r="S23" s="64">
        <v>936.53235185978588</v>
      </c>
    </row>
    <row r="26" spans="1:19" x14ac:dyDescent="0.2">
      <c r="A26" s="54" t="s">
        <v>37</v>
      </c>
      <c r="B26" s="54"/>
      <c r="C26" s="54"/>
      <c r="D26" s="41"/>
      <c r="E26" s="41"/>
      <c r="F26" s="41"/>
      <c r="G26" s="41"/>
      <c r="H26" s="41"/>
      <c r="I26" s="41"/>
      <c r="J26" s="41"/>
    </row>
    <row r="27" spans="1:19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</row>
    <row r="28" spans="1:19" x14ac:dyDescent="0.2">
      <c r="A28" s="41"/>
      <c r="B28" s="41" t="s">
        <v>38</v>
      </c>
      <c r="C28" s="41"/>
      <c r="D28" s="41"/>
      <c r="F28" s="41">
        <v>-6.3E-2</v>
      </c>
      <c r="G28" s="41" t="s">
        <v>19</v>
      </c>
      <c r="H28" s="70">
        <v>44483</v>
      </c>
      <c r="I28" s="71"/>
      <c r="J28" s="41"/>
    </row>
    <row r="29" spans="1:19" x14ac:dyDescent="0.2">
      <c r="A29" s="41"/>
      <c r="B29" s="41" t="s">
        <v>39</v>
      </c>
      <c r="C29" s="41"/>
      <c r="D29" s="41"/>
      <c r="F29" s="41">
        <v>-4.1000000000000002E-2</v>
      </c>
      <c r="G29" s="41" t="s">
        <v>19</v>
      </c>
      <c r="H29" s="70">
        <v>44302</v>
      </c>
      <c r="I29" s="71"/>
      <c r="J29" s="41"/>
    </row>
    <row r="30" spans="1:19" x14ac:dyDescent="0.2">
      <c r="A30" s="41"/>
      <c r="B30" s="41" t="s">
        <v>40</v>
      </c>
      <c r="C30" s="41"/>
      <c r="D30" s="41"/>
      <c r="F30" s="72">
        <v>180</v>
      </c>
      <c r="G30" s="41" t="s">
        <v>41</v>
      </c>
      <c r="H30" s="41"/>
      <c r="I30" s="41"/>
      <c r="J30" s="41"/>
    </row>
    <row r="31" spans="1:19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</row>
    <row r="32" spans="1:19" x14ac:dyDescent="0.2">
      <c r="A32" s="54" t="s">
        <v>42</v>
      </c>
      <c r="B32" s="54"/>
      <c r="C32" s="54"/>
      <c r="D32" s="54"/>
      <c r="E32" s="54"/>
      <c r="F32" s="54"/>
      <c r="G32" s="54"/>
      <c r="H32" s="54"/>
      <c r="I32" s="41"/>
      <c r="J32" s="41"/>
    </row>
    <row r="33" spans="1:10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</row>
    <row r="34" spans="1:10" x14ac:dyDescent="0.2">
      <c r="A34" s="41"/>
      <c r="B34" s="61">
        <v>-1</v>
      </c>
      <c r="C34" s="61" t="s">
        <v>43</v>
      </c>
      <c r="D34" s="73">
        <v>0</v>
      </c>
      <c r="E34" s="61" t="s">
        <v>19</v>
      </c>
      <c r="F34" s="74">
        <v>22</v>
      </c>
      <c r="G34" s="41" t="s">
        <v>41</v>
      </c>
      <c r="H34" s="41"/>
      <c r="I34" s="41"/>
      <c r="J34" s="41"/>
    </row>
    <row r="35" spans="1:10" x14ac:dyDescent="0.2">
      <c r="A35" s="41"/>
      <c r="B35" s="61">
        <v>-2.5</v>
      </c>
      <c r="C35" s="61" t="s">
        <v>44</v>
      </c>
      <c r="D35" s="73">
        <v>-1</v>
      </c>
      <c r="E35" s="61" t="s">
        <v>19</v>
      </c>
      <c r="F35" s="74">
        <v>7</v>
      </c>
      <c r="G35" s="41" t="s">
        <v>41</v>
      </c>
      <c r="H35" s="41"/>
      <c r="I35" s="41"/>
      <c r="J35" s="41"/>
    </row>
    <row r="36" spans="1:10" x14ac:dyDescent="0.2">
      <c r="A36" s="41"/>
      <c r="B36" s="74">
        <v>-5</v>
      </c>
      <c r="C36" s="74" t="s">
        <v>44</v>
      </c>
      <c r="D36" s="58">
        <v>-2.5</v>
      </c>
      <c r="E36" s="41" t="s">
        <v>19</v>
      </c>
      <c r="F36" s="74">
        <v>4</v>
      </c>
      <c r="G36" s="41" t="s">
        <v>41</v>
      </c>
      <c r="H36" s="41"/>
      <c r="I36" s="41"/>
      <c r="J36" s="41"/>
    </row>
    <row r="37" spans="1:10" x14ac:dyDescent="0.2">
      <c r="A37" s="41"/>
      <c r="C37" s="74" t="s">
        <v>45</v>
      </c>
      <c r="D37" s="73">
        <v>-5</v>
      </c>
      <c r="E37" s="61" t="s">
        <v>19</v>
      </c>
      <c r="F37" s="74">
        <v>1</v>
      </c>
      <c r="G37" s="41" t="s">
        <v>41</v>
      </c>
      <c r="H37" s="41"/>
      <c r="I37" s="41"/>
      <c r="J37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J39" sqref="J39"/>
    </sheetView>
  </sheetViews>
  <sheetFormatPr baseColWidth="10" defaultRowHeight="12.75" x14ac:dyDescent="0.2"/>
  <cols>
    <col min="1" max="1" width="11.42578125" style="61"/>
    <col min="2" max="2" width="6.140625" style="61" customWidth="1"/>
    <col min="3" max="4" width="7.5703125" style="61" bestFit="1" customWidth="1"/>
    <col min="5" max="5" width="6.42578125" style="61" bestFit="1" customWidth="1"/>
    <col min="6" max="6" width="7.5703125" style="61" customWidth="1"/>
    <col min="7" max="7" width="5.7109375" style="61" customWidth="1"/>
    <col min="8" max="8" width="7.5703125" style="61" customWidth="1"/>
    <col min="9" max="9" width="7.5703125" style="61" bestFit="1" customWidth="1"/>
    <col min="10" max="11" width="7.5703125" style="61" customWidth="1"/>
    <col min="12" max="12" width="8.140625" style="61" bestFit="1" customWidth="1"/>
    <col min="13" max="13" width="7.5703125" style="61" bestFit="1" customWidth="1"/>
    <col min="14" max="14" width="5.5703125" style="61" bestFit="1" customWidth="1"/>
    <col min="15" max="15" width="7.7109375" style="61" bestFit="1" customWidth="1"/>
    <col min="16" max="16" width="5.42578125" style="61" bestFit="1" customWidth="1"/>
    <col min="17" max="17" width="7.5703125" style="61" bestFit="1" customWidth="1"/>
    <col min="18" max="18" width="7.5703125" style="61" customWidth="1"/>
    <col min="19" max="19" width="6.5703125" style="61" customWidth="1"/>
    <col min="20" max="16384" width="11.42578125" style="61"/>
  </cols>
  <sheetData>
    <row r="1" spans="1:19" x14ac:dyDescent="0.2">
      <c r="B1" s="42" t="s">
        <v>62</v>
      </c>
    </row>
    <row r="2" spans="1:19" x14ac:dyDescent="0.2">
      <c r="B2" s="42" t="s">
        <v>1</v>
      </c>
    </row>
    <row r="3" spans="1:19" x14ac:dyDescent="0.2">
      <c r="B3" s="42" t="s">
        <v>2</v>
      </c>
    </row>
    <row r="4" spans="1:19" x14ac:dyDescent="0.2">
      <c r="B4" s="41"/>
    </row>
    <row r="5" spans="1:19" x14ac:dyDescent="0.2">
      <c r="B5" s="41"/>
    </row>
    <row r="6" spans="1:19" x14ac:dyDescent="0.2">
      <c r="B6" s="42" t="s">
        <v>48</v>
      </c>
    </row>
    <row r="7" spans="1:19" x14ac:dyDescent="0.2">
      <c r="B7" s="42" t="s">
        <v>3</v>
      </c>
    </row>
    <row r="9" spans="1:19" x14ac:dyDescent="0.2">
      <c r="A9" s="41"/>
      <c r="B9" s="44" t="s">
        <v>4</v>
      </c>
      <c r="C9" s="44" t="s">
        <v>5</v>
      </c>
      <c r="D9" s="44" t="s">
        <v>6</v>
      </c>
      <c r="E9" s="44" t="s">
        <v>7</v>
      </c>
      <c r="F9" s="44" t="s">
        <v>8</v>
      </c>
      <c r="G9" s="44" t="s">
        <v>9</v>
      </c>
      <c r="H9" s="44" t="s">
        <v>8</v>
      </c>
      <c r="I9" s="44" t="s">
        <v>10</v>
      </c>
      <c r="J9" s="44" t="s">
        <v>11</v>
      </c>
      <c r="K9" s="44" t="s">
        <v>12</v>
      </c>
      <c r="L9" s="44" t="s">
        <v>13</v>
      </c>
      <c r="M9" s="44" t="s">
        <v>8</v>
      </c>
      <c r="N9" s="44" t="s">
        <v>14</v>
      </c>
      <c r="O9" s="44" t="s">
        <v>15</v>
      </c>
      <c r="P9" s="44" t="s">
        <v>16</v>
      </c>
      <c r="Q9" s="44" t="s">
        <v>8</v>
      </c>
      <c r="R9" s="44" t="s">
        <v>17</v>
      </c>
      <c r="S9" s="44" t="s">
        <v>18</v>
      </c>
    </row>
    <row r="10" spans="1:19" x14ac:dyDescent="0.2">
      <c r="A10" s="62"/>
      <c r="B10" s="63" t="s">
        <v>19</v>
      </c>
      <c r="C10" s="63" t="s">
        <v>19</v>
      </c>
      <c r="D10" s="63" t="s">
        <v>19</v>
      </c>
      <c r="E10" s="63" t="s">
        <v>19</v>
      </c>
      <c r="F10" s="63"/>
      <c r="G10" s="63" t="s">
        <v>19</v>
      </c>
      <c r="H10" s="63"/>
      <c r="I10" s="63" t="s">
        <v>20</v>
      </c>
      <c r="J10" s="63" t="s">
        <v>21</v>
      </c>
      <c r="K10" s="63" t="s">
        <v>22</v>
      </c>
      <c r="L10" s="63" t="s">
        <v>22</v>
      </c>
      <c r="M10" s="63"/>
      <c r="N10" s="63" t="s">
        <v>23</v>
      </c>
      <c r="O10" s="63"/>
      <c r="P10" s="63" t="s">
        <v>23</v>
      </c>
      <c r="Q10" s="63"/>
      <c r="R10" s="63" t="s">
        <v>19</v>
      </c>
      <c r="S10" s="63" t="s">
        <v>23</v>
      </c>
    </row>
    <row r="11" spans="1:19" x14ac:dyDescent="0.2">
      <c r="A11" s="42" t="s">
        <v>24</v>
      </c>
      <c r="B11" s="64">
        <v>-0.75738709677419347</v>
      </c>
      <c r="C11" s="64">
        <v>10.333838709677419</v>
      </c>
      <c r="D11" s="64">
        <v>4.2036505376344095</v>
      </c>
      <c r="E11" s="64">
        <v>15.22</v>
      </c>
      <c r="F11" s="65">
        <v>45321</v>
      </c>
      <c r="G11" s="64">
        <v>-5.835</v>
      </c>
      <c r="H11" s="65">
        <v>45316</v>
      </c>
      <c r="I11" s="64">
        <v>81.189650537634421</v>
      </c>
      <c r="J11" s="64">
        <v>280.67099999999999</v>
      </c>
      <c r="K11" s="64">
        <v>1.5389213709677421</v>
      </c>
      <c r="L11" s="64">
        <v>12.84</v>
      </c>
      <c r="M11" s="65">
        <v>45300</v>
      </c>
      <c r="N11" s="64">
        <v>15.840000000000003</v>
      </c>
      <c r="O11" s="66">
        <v>14</v>
      </c>
      <c r="P11" s="64">
        <v>6.3360000000000003</v>
      </c>
      <c r="Q11" s="65">
        <v>45295</v>
      </c>
      <c r="R11" s="64">
        <v>5.6566451612903226</v>
      </c>
      <c r="S11" s="64">
        <v>23.836583576868456</v>
      </c>
    </row>
    <row r="12" spans="1:19" x14ac:dyDescent="0.2">
      <c r="A12" s="42" t="s">
        <v>25</v>
      </c>
      <c r="B12" s="64">
        <v>0.35239285714285717</v>
      </c>
      <c r="C12" s="64">
        <v>13.732500000000002</v>
      </c>
      <c r="D12" s="64">
        <v>6.9161808035714278</v>
      </c>
      <c r="E12" s="64">
        <v>18.29</v>
      </c>
      <c r="F12" s="65">
        <v>44975</v>
      </c>
      <c r="G12" s="64">
        <v>-3.6819999999999999</v>
      </c>
      <c r="H12" s="65">
        <v>44963</v>
      </c>
      <c r="I12" s="64">
        <v>74.880982142857121</v>
      </c>
      <c r="J12" s="64">
        <v>315.39600000000007</v>
      </c>
      <c r="K12" s="64">
        <v>1.3506250000000004</v>
      </c>
      <c r="L12" s="64">
        <v>12.64</v>
      </c>
      <c r="M12" s="65">
        <v>44971</v>
      </c>
      <c r="N12" s="64">
        <v>5.1479999999999997</v>
      </c>
      <c r="O12" s="66">
        <v>10</v>
      </c>
      <c r="P12" s="64">
        <v>1.3859999999999999</v>
      </c>
      <c r="Q12" s="65">
        <v>44984</v>
      </c>
      <c r="R12" s="64">
        <v>7.0781086309523813</v>
      </c>
      <c r="S12" s="64">
        <v>37.661050169723737</v>
      </c>
    </row>
    <row r="13" spans="1:19" x14ac:dyDescent="0.2">
      <c r="A13" s="42" t="s">
        <v>26</v>
      </c>
      <c r="B13" s="64">
        <v>4.5972258064516129</v>
      </c>
      <c r="C13" s="64">
        <v>12.23935483870968</v>
      </c>
      <c r="D13" s="64">
        <v>8.1183844086021519</v>
      </c>
      <c r="E13" s="64">
        <v>17.559999999999999</v>
      </c>
      <c r="F13" s="65">
        <v>44986</v>
      </c>
      <c r="G13" s="64">
        <v>0.14000000000000001</v>
      </c>
      <c r="H13" s="65">
        <v>44986</v>
      </c>
      <c r="I13" s="64">
        <v>84.104731182795689</v>
      </c>
      <c r="J13" s="64">
        <v>290.327</v>
      </c>
      <c r="K13" s="64">
        <v>2.1688004032258061</v>
      </c>
      <c r="L13" s="64">
        <v>12.54</v>
      </c>
      <c r="M13" s="65">
        <v>45000</v>
      </c>
      <c r="N13" s="64">
        <v>48.114000000000011</v>
      </c>
      <c r="O13" s="66">
        <v>16</v>
      </c>
      <c r="P13" s="64">
        <v>11.286000000000003</v>
      </c>
      <c r="Q13" s="65">
        <v>44988</v>
      </c>
      <c r="R13" s="64">
        <v>9.3723481182795716</v>
      </c>
      <c r="S13" s="64">
        <v>47.028315359000551</v>
      </c>
    </row>
    <row r="14" spans="1:19" x14ac:dyDescent="0.2">
      <c r="A14" s="42" t="s">
        <v>27</v>
      </c>
      <c r="B14" s="64">
        <v>4.6069999999999993</v>
      </c>
      <c r="C14" s="64">
        <v>16.333066666666664</v>
      </c>
      <c r="D14" s="64">
        <v>10.295518750000001</v>
      </c>
      <c r="E14" s="64">
        <v>22.58</v>
      </c>
      <c r="F14" s="65">
        <v>45031</v>
      </c>
      <c r="G14" s="64">
        <v>-3.6829999999999998</v>
      </c>
      <c r="H14" s="65">
        <v>45021</v>
      </c>
      <c r="I14" s="64">
        <v>74.749861111111102</v>
      </c>
      <c r="J14" s="64">
        <v>522.56399999999996</v>
      </c>
      <c r="K14" s="64">
        <v>1.8565451388888892</v>
      </c>
      <c r="L14" s="64">
        <v>16.07</v>
      </c>
      <c r="M14" s="65">
        <v>45027</v>
      </c>
      <c r="N14" s="64">
        <v>72.27000000000001</v>
      </c>
      <c r="O14" s="66">
        <v>14</v>
      </c>
      <c r="P14" s="64">
        <v>15.444000000000006</v>
      </c>
      <c r="Q14" s="65">
        <v>45035</v>
      </c>
      <c r="R14" s="64">
        <v>11.881500694444444</v>
      </c>
      <c r="S14" s="64">
        <v>83.160207716199523</v>
      </c>
    </row>
    <row r="15" spans="1:19" x14ac:dyDescent="0.2">
      <c r="A15" s="42" t="s">
        <v>28</v>
      </c>
      <c r="B15" s="64">
        <v>9.7478709677419353</v>
      </c>
      <c r="C15" s="64">
        <v>24.186451612903223</v>
      </c>
      <c r="D15" s="64">
        <v>16.933411962365589</v>
      </c>
      <c r="E15" s="64">
        <v>34.11</v>
      </c>
      <c r="F15" s="65">
        <v>45065</v>
      </c>
      <c r="G15" s="64">
        <v>4.867</v>
      </c>
      <c r="H15" s="65">
        <v>45055</v>
      </c>
      <c r="I15" s="64">
        <v>66.296592741935484</v>
      </c>
      <c r="J15" s="64">
        <v>721.39399999999989</v>
      </c>
      <c r="K15" s="64">
        <v>1.3296653225806454</v>
      </c>
      <c r="L15" s="64">
        <v>11.07</v>
      </c>
      <c r="M15" s="65">
        <v>45063</v>
      </c>
      <c r="N15" s="64">
        <v>19.997999999999998</v>
      </c>
      <c r="O15" s="66">
        <v>4</v>
      </c>
      <c r="P15" s="64">
        <v>8.1179999999999986</v>
      </c>
      <c r="Q15" s="65">
        <v>45048</v>
      </c>
      <c r="R15" s="64">
        <v>17.942459677419354</v>
      </c>
      <c r="S15" s="64">
        <v>132.54245121635489</v>
      </c>
    </row>
    <row r="16" spans="1:19" x14ac:dyDescent="0.2">
      <c r="A16" s="42" t="s">
        <v>29</v>
      </c>
      <c r="B16" s="64">
        <v>12.893933333333337</v>
      </c>
      <c r="C16" s="64">
        <v>29.177333333333326</v>
      </c>
      <c r="D16" s="64">
        <v>20.697771527777778</v>
      </c>
      <c r="E16" s="64">
        <v>40.43</v>
      </c>
      <c r="F16" s="65">
        <v>45095</v>
      </c>
      <c r="G16" s="64">
        <v>6.0579999999999998</v>
      </c>
      <c r="H16" s="65">
        <v>45105</v>
      </c>
      <c r="I16" s="64">
        <v>60.520930555555566</v>
      </c>
      <c r="J16" s="64">
        <v>709.32999999999993</v>
      </c>
      <c r="K16" s="64">
        <v>1.234073611111111</v>
      </c>
      <c r="L16" s="64">
        <v>12.15</v>
      </c>
      <c r="M16" s="65">
        <v>45085</v>
      </c>
      <c r="N16" s="64">
        <v>2.1779999999999999</v>
      </c>
      <c r="O16" s="66">
        <v>4</v>
      </c>
      <c r="P16" s="64">
        <v>0.79200000000000004</v>
      </c>
      <c r="Q16" s="65">
        <v>45089</v>
      </c>
      <c r="R16" s="64">
        <v>24.134986111111107</v>
      </c>
      <c r="S16" s="64">
        <v>148.18163346706291</v>
      </c>
    </row>
    <row r="17" spans="1:19" x14ac:dyDescent="0.2">
      <c r="A17" s="42" t="s">
        <v>30</v>
      </c>
      <c r="B17" s="64">
        <v>13.977580645161293</v>
      </c>
      <c r="C17" s="64">
        <v>31.44290322580645</v>
      </c>
      <c r="D17" s="64">
        <v>22.431119623655917</v>
      </c>
      <c r="E17" s="64">
        <v>38.49</v>
      </c>
      <c r="F17" s="65">
        <v>45121</v>
      </c>
      <c r="G17" s="64">
        <v>5.1349999999999998</v>
      </c>
      <c r="H17" s="65">
        <v>45108</v>
      </c>
      <c r="I17" s="64">
        <v>57.980766129032261</v>
      </c>
      <c r="J17" s="64">
        <v>845.87700000000018</v>
      </c>
      <c r="K17" s="64">
        <v>1.2701236559139784</v>
      </c>
      <c r="L17" s="64">
        <v>11.76</v>
      </c>
      <c r="M17" s="65">
        <v>45110</v>
      </c>
      <c r="N17" s="64">
        <v>0.79200000000000004</v>
      </c>
      <c r="O17" s="66">
        <v>1</v>
      </c>
      <c r="P17" s="64">
        <v>0.79200000000000004</v>
      </c>
      <c r="Q17" s="65">
        <v>45113</v>
      </c>
      <c r="R17" s="64">
        <v>27.153541666666673</v>
      </c>
      <c r="S17" s="64">
        <v>170.5845602038726</v>
      </c>
    </row>
    <row r="18" spans="1:19" x14ac:dyDescent="0.2">
      <c r="A18" s="42" t="s">
        <v>31</v>
      </c>
      <c r="B18" s="64">
        <v>14.951612903225806</v>
      </c>
      <c r="C18" s="64">
        <v>30.532580645161293</v>
      </c>
      <c r="D18" s="64">
        <v>22.109018817204301</v>
      </c>
      <c r="E18" s="64">
        <v>38.159999999999997</v>
      </c>
      <c r="F18" s="65">
        <v>45150</v>
      </c>
      <c r="G18" s="64">
        <v>10.33</v>
      </c>
      <c r="H18" s="65">
        <v>45155</v>
      </c>
      <c r="I18" s="64">
        <v>65.435833333333321</v>
      </c>
      <c r="J18" s="64">
        <v>676.85099999999989</v>
      </c>
      <c r="K18" s="64">
        <v>1.1164852150537634</v>
      </c>
      <c r="L18" s="64">
        <v>10.29</v>
      </c>
      <c r="M18" s="65">
        <v>45152</v>
      </c>
      <c r="N18" s="64">
        <v>14.454000000000001</v>
      </c>
      <c r="O18" s="66">
        <v>7</v>
      </c>
      <c r="P18" s="64">
        <v>3.96</v>
      </c>
      <c r="Q18" s="65">
        <v>45141</v>
      </c>
      <c r="R18" s="64">
        <v>26.247943548387095</v>
      </c>
      <c r="S18" s="64">
        <v>136.58397812143446</v>
      </c>
    </row>
    <row r="19" spans="1:19" x14ac:dyDescent="0.2">
      <c r="A19" s="42" t="s">
        <v>32</v>
      </c>
      <c r="B19" s="64">
        <v>10.457366666666669</v>
      </c>
      <c r="C19" s="64">
        <v>25.734999999999992</v>
      </c>
      <c r="D19" s="64">
        <v>17.810218749999997</v>
      </c>
      <c r="E19" s="64">
        <v>33.19</v>
      </c>
      <c r="F19" s="65">
        <v>45181</v>
      </c>
      <c r="G19" s="64">
        <v>4.0629999999999997</v>
      </c>
      <c r="H19" s="65">
        <v>45191</v>
      </c>
      <c r="I19" s="64">
        <v>64.216222222222228</v>
      </c>
      <c r="J19" s="64">
        <v>501.15499999999992</v>
      </c>
      <c r="K19" s="64">
        <v>1.1804145833333333</v>
      </c>
      <c r="L19" s="64">
        <v>12.45</v>
      </c>
      <c r="M19" s="65">
        <v>45175</v>
      </c>
      <c r="N19" s="64">
        <v>3.5640000000000001</v>
      </c>
      <c r="O19" s="66">
        <v>4</v>
      </c>
      <c r="P19" s="64">
        <v>1.5840000000000001</v>
      </c>
      <c r="Q19" s="65">
        <v>45198</v>
      </c>
      <c r="R19" s="64">
        <v>22.918229166666663</v>
      </c>
      <c r="S19" s="64">
        <v>94.443253249361774</v>
      </c>
    </row>
    <row r="20" spans="1:19" x14ac:dyDescent="0.2">
      <c r="A20" s="42" t="s">
        <v>33</v>
      </c>
      <c r="B20" s="64">
        <v>8.7175161290322585</v>
      </c>
      <c r="C20" s="64">
        <v>24.450645161290321</v>
      </c>
      <c r="D20" s="64">
        <v>16.004793010752685</v>
      </c>
      <c r="E20" s="64">
        <v>29.37</v>
      </c>
      <c r="F20" s="65">
        <v>45203</v>
      </c>
      <c r="G20" s="64">
        <v>3.3959999999999999</v>
      </c>
      <c r="H20" s="65">
        <v>45200</v>
      </c>
      <c r="I20" s="64">
        <v>71.679569892473111</v>
      </c>
      <c r="J20" s="64">
        <v>358.47400000000005</v>
      </c>
      <c r="K20" s="64">
        <v>0.85196370967741941</v>
      </c>
      <c r="L20" s="64">
        <v>10.39</v>
      </c>
      <c r="M20" s="65">
        <v>45221</v>
      </c>
      <c r="N20" s="64">
        <v>11.286000000000001</v>
      </c>
      <c r="O20" s="66">
        <v>10</v>
      </c>
      <c r="P20" s="64">
        <v>4.7519999999999998</v>
      </c>
      <c r="Q20" s="65">
        <v>45210</v>
      </c>
      <c r="R20" s="64">
        <v>18.459798387096775</v>
      </c>
      <c r="S20" s="64">
        <v>59.993700809327976</v>
      </c>
    </row>
    <row r="21" spans="1:19" x14ac:dyDescent="0.2">
      <c r="A21" s="42" t="s">
        <v>34</v>
      </c>
      <c r="B21" s="64">
        <v>3.8975333333333335</v>
      </c>
      <c r="C21" s="64">
        <v>15.065333333333337</v>
      </c>
      <c r="D21" s="64">
        <v>9.1713388888888883</v>
      </c>
      <c r="E21" s="64">
        <v>22.12</v>
      </c>
      <c r="F21" s="65">
        <v>45247</v>
      </c>
      <c r="G21" s="64">
        <v>-1.139</v>
      </c>
      <c r="H21" s="65">
        <v>45257</v>
      </c>
      <c r="I21" s="64">
        <v>84.403666666666666</v>
      </c>
      <c r="J21" s="64">
        <v>217.34800000000001</v>
      </c>
      <c r="K21" s="64">
        <v>1.1495631944444444</v>
      </c>
      <c r="L21" s="64">
        <v>19.7</v>
      </c>
      <c r="M21" s="65">
        <v>45251</v>
      </c>
      <c r="N21" s="64">
        <v>46.728000000000002</v>
      </c>
      <c r="O21" s="66">
        <v>21</v>
      </c>
      <c r="P21" s="64">
        <v>10.692</v>
      </c>
      <c r="Q21" s="65">
        <v>45251</v>
      </c>
      <c r="R21" s="64">
        <v>12.339738194444443</v>
      </c>
      <c r="S21" s="64">
        <v>27.59790116502008</v>
      </c>
    </row>
    <row r="22" spans="1:19" ht="13.5" thickBot="1" x14ac:dyDescent="0.25">
      <c r="A22" s="50" t="s">
        <v>35</v>
      </c>
      <c r="B22" s="67">
        <v>3.3404838709677418</v>
      </c>
      <c r="C22" s="67">
        <v>10.658967741935482</v>
      </c>
      <c r="D22" s="67">
        <v>6.8024206989247293</v>
      </c>
      <c r="E22" s="67">
        <v>18.8</v>
      </c>
      <c r="F22" s="68">
        <v>45285</v>
      </c>
      <c r="G22" s="67">
        <v>-0.74</v>
      </c>
      <c r="H22" s="68">
        <v>45262</v>
      </c>
      <c r="I22" s="67">
        <v>94.212983870967747</v>
      </c>
      <c r="J22" s="67">
        <v>140.91999999999999</v>
      </c>
      <c r="K22" s="67">
        <v>0.83937029569892485</v>
      </c>
      <c r="L22" s="67">
        <v>9.51</v>
      </c>
      <c r="M22" s="68">
        <v>45261</v>
      </c>
      <c r="N22" s="67">
        <v>42.768000000000001</v>
      </c>
      <c r="O22" s="69">
        <v>22</v>
      </c>
      <c r="P22" s="67">
        <v>7.1279999999999992</v>
      </c>
      <c r="Q22" s="68">
        <v>45272</v>
      </c>
      <c r="R22" s="67">
        <v>8.9863622311827989</v>
      </c>
      <c r="S22" s="67">
        <v>13.348370139192824</v>
      </c>
    </row>
    <row r="23" spans="1:19" ht="13.5" thickTop="1" x14ac:dyDescent="0.2">
      <c r="A23" s="42" t="s">
        <v>36</v>
      </c>
      <c r="B23" s="64">
        <v>7.2319274513568876</v>
      </c>
      <c r="C23" s="64">
        <v>20.323997939068096</v>
      </c>
      <c r="D23" s="64">
        <v>13.457818981614823</v>
      </c>
      <c r="E23" s="64">
        <v>40.43</v>
      </c>
      <c r="F23" s="65">
        <v>44730</v>
      </c>
      <c r="G23" s="64">
        <v>-5.835</v>
      </c>
      <c r="H23" s="65">
        <v>44586</v>
      </c>
      <c r="I23" s="64">
        <v>73.305982532215381</v>
      </c>
      <c r="J23" s="64">
        <v>5580.3069999999998</v>
      </c>
      <c r="K23" s="64">
        <v>1.3238792917413382</v>
      </c>
      <c r="L23" s="64">
        <v>19.7</v>
      </c>
      <c r="M23" s="65">
        <v>44886</v>
      </c>
      <c r="N23" s="64">
        <v>283.14</v>
      </c>
      <c r="O23" s="66">
        <v>127</v>
      </c>
      <c r="P23" s="64">
        <v>15.444000000000006</v>
      </c>
      <c r="Q23" s="65">
        <v>44670</v>
      </c>
      <c r="R23" s="64">
        <v>16.014305132328467</v>
      </c>
      <c r="S23" s="64">
        <v>974.96200519341983</v>
      </c>
    </row>
    <row r="26" spans="1:19" x14ac:dyDescent="0.2">
      <c r="A26" s="54" t="s">
        <v>37</v>
      </c>
      <c r="B26" s="54"/>
      <c r="C26" s="54"/>
      <c r="D26" s="41"/>
      <c r="E26" s="41"/>
      <c r="F26" s="41"/>
      <c r="G26" s="41"/>
      <c r="H26" s="41"/>
      <c r="I26" s="41"/>
      <c r="J26" s="41"/>
    </row>
    <row r="27" spans="1:19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</row>
    <row r="28" spans="1:19" x14ac:dyDescent="0.2">
      <c r="A28" s="41"/>
      <c r="B28" s="41" t="s">
        <v>38</v>
      </c>
      <c r="C28" s="41"/>
      <c r="D28" s="41"/>
      <c r="F28" s="41">
        <v>-1.139</v>
      </c>
      <c r="G28" s="41" t="s">
        <v>19</v>
      </c>
      <c r="H28" s="70">
        <v>44892</v>
      </c>
      <c r="I28" s="71"/>
      <c r="J28" s="41"/>
    </row>
    <row r="29" spans="1:19" x14ac:dyDescent="0.2">
      <c r="A29" s="41"/>
      <c r="B29" s="41" t="s">
        <v>39</v>
      </c>
      <c r="C29" s="41"/>
      <c r="D29" s="41"/>
      <c r="F29" s="41">
        <v>-3.6829999999999998</v>
      </c>
      <c r="G29" s="41" t="s">
        <v>19</v>
      </c>
      <c r="H29" s="70">
        <v>44656</v>
      </c>
      <c r="I29" s="71"/>
      <c r="J29" s="41"/>
    </row>
    <row r="30" spans="1:19" x14ac:dyDescent="0.2">
      <c r="A30" s="41"/>
      <c r="B30" s="41" t="s">
        <v>40</v>
      </c>
      <c r="C30" s="41"/>
      <c r="D30" s="41"/>
      <c r="F30" s="72">
        <v>235</v>
      </c>
      <c r="G30" s="41" t="s">
        <v>41</v>
      </c>
      <c r="H30" s="41"/>
      <c r="I30" s="41"/>
      <c r="J30" s="41"/>
    </row>
    <row r="31" spans="1:19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</row>
    <row r="32" spans="1:19" x14ac:dyDescent="0.2">
      <c r="A32" s="54" t="s">
        <v>42</v>
      </c>
      <c r="B32" s="54"/>
      <c r="C32" s="54"/>
      <c r="D32" s="54"/>
      <c r="E32" s="54"/>
      <c r="F32" s="54"/>
      <c r="G32" s="54"/>
      <c r="H32" s="54"/>
      <c r="I32" s="41"/>
      <c r="J32" s="41"/>
    </row>
    <row r="33" spans="1:10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</row>
    <row r="34" spans="1:10" x14ac:dyDescent="0.2">
      <c r="A34" s="41"/>
      <c r="B34" s="61">
        <v>-1</v>
      </c>
      <c r="C34" s="61" t="s">
        <v>43</v>
      </c>
      <c r="D34" s="73">
        <v>0</v>
      </c>
      <c r="E34" s="61" t="s">
        <v>19</v>
      </c>
      <c r="F34" s="74">
        <v>13</v>
      </c>
      <c r="G34" s="41" t="s">
        <v>41</v>
      </c>
      <c r="H34" s="41"/>
      <c r="I34" s="41"/>
      <c r="J34" s="41"/>
    </row>
    <row r="35" spans="1:10" x14ac:dyDescent="0.2">
      <c r="A35" s="41"/>
      <c r="B35" s="61">
        <v>-2.5</v>
      </c>
      <c r="C35" s="61" t="s">
        <v>44</v>
      </c>
      <c r="D35" s="73">
        <v>-1</v>
      </c>
      <c r="E35" s="61" t="s">
        <v>19</v>
      </c>
      <c r="F35" s="74">
        <v>9</v>
      </c>
      <c r="G35" s="41" t="s">
        <v>41</v>
      </c>
      <c r="H35" s="41"/>
      <c r="I35" s="41"/>
      <c r="J35" s="41"/>
    </row>
    <row r="36" spans="1:10" x14ac:dyDescent="0.2">
      <c r="A36" s="41"/>
      <c r="B36" s="74">
        <v>-5</v>
      </c>
      <c r="C36" s="74" t="s">
        <v>44</v>
      </c>
      <c r="D36" s="58">
        <v>-2.5</v>
      </c>
      <c r="E36" s="41" t="s">
        <v>19</v>
      </c>
      <c r="F36" s="74">
        <v>11</v>
      </c>
      <c r="G36" s="41" t="s">
        <v>41</v>
      </c>
      <c r="H36" s="41"/>
      <c r="I36" s="41"/>
      <c r="J36" s="41"/>
    </row>
    <row r="37" spans="1:10" x14ac:dyDescent="0.2">
      <c r="A37" s="41"/>
      <c r="C37" s="74" t="s">
        <v>45</v>
      </c>
      <c r="D37" s="73">
        <v>-5</v>
      </c>
      <c r="E37" s="61" t="s">
        <v>19</v>
      </c>
      <c r="F37" s="74">
        <v>6</v>
      </c>
      <c r="G37" s="41" t="s">
        <v>41</v>
      </c>
      <c r="H37" s="41"/>
      <c r="I37" s="41"/>
      <c r="J37" s="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41"/>
    <col min="2" max="2" width="6.140625" style="41" customWidth="1"/>
    <col min="3" max="4" width="7.5703125" style="41" bestFit="1" customWidth="1"/>
    <col min="5" max="5" width="6.42578125" style="41" bestFit="1" customWidth="1"/>
    <col min="6" max="6" width="7.5703125" style="41" customWidth="1"/>
    <col min="7" max="7" width="5.7109375" style="41" customWidth="1"/>
    <col min="8" max="8" width="7.5703125" style="41" customWidth="1"/>
    <col min="9" max="9" width="7.5703125" style="41" bestFit="1" customWidth="1"/>
    <col min="10" max="11" width="7.5703125" style="41" customWidth="1"/>
    <col min="12" max="12" width="8.140625" style="41" bestFit="1" customWidth="1"/>
    <col min="13" max="13" width="7.5703125" style="41" bestFit="1" customWidth="1"/>
    <col min="14" max="14" width="5.5703125" style="41" bestFit="1" customWidth="1"/>
    <col min="15" max="15" width="7.7109375" style="41" bestFit="1" customWidth="1"/>
    <col min="16" max="16" width="5.42578125" style="41" bestFit="1" customWidth="1"/>
    <col min="17" max="17" width="7.5703125" style="41" bestFit="1" customWidth="1"/>
    <col min="18" max="18" width="9.42578125" style="41" customWidth="1"/>
    <col min="19" max="19" width="9" style="41" customWidth="1"/>
    <col min="20" max="20" width="6.5703125" style="41" customWidth="1"/>
    <col min="21" max="16384" width="11.42578125" style="41"/>
  </cols>
  <sheetData>
    <row r="1" spans="1:20" x14ac:dyDescent="0.2">
      <c r="B1" s="42" t="s">
        <v>88</v>
      </c>
      <c r="C1" s="81">
        <v>2023</v>
      </c>
    </row>
    <row r="2" spans="1:20" x14ac:dyDescent="0.2">
      <c r="B2" s="42" t="s">
        <v>1</v>
      </c>
    </row>
    <row r="3" spans="1:20" x14ac:dyDescent="0.2">
      <c r="B3" s="42" t="s">
        <v>2</v>
      </c>
    </row>
    <row r="6" spans="1:20" x14ac:dyDescent="0.2">
      <c r="B6" s="42" t="s">
        <v>89</v>
      </c>
      <c r="F6" s="82" t="s">
        <v>90</v>
      </c>
    </row>
    <row r="7" spans="1:20" x14ac:dyDescent="0.2">
      <c r="B7" s="42"/>
      <c r="E7" s="83" t="s">
        <v>91</v>
      </c>
      <c r="F7" s="82" t="s">
        <v>92</v>
      </c>
    </row>
    <row r="9" spans="1:20" x14ac:dyDescent="0.2">
      <c r="B9" s="44" t="s">
        <v>4</v>
      </c>
      <c r="C9" s="44" t="s">
        <v>5</v>
      </c>
      <c r="D9" s="44" t="s">
        <v>6</v>
      </c>
      <c r="E9" s="44" t="s">
        <v>7</v>
      </c>
      <c r="F9" s="44" t="s">
        <v>8</v>
      </c>
      <c r="G9" s="44" t="s">
        <v>9</v>
      </c>
      <c r="H9" s="44" t="s">
        <v>8</v>
      </c>
      <c r="I9" s="44" t="s">
        <v>10</v>
      </c>
      <c r="J9" s="44" t="s">
        <v>11</v>
      </c>
      <c r="K9" s="44" t="s">
        <v>12</v>
      </c>
      <c r="L9" s="44" t="s">
        <v>13</v>
      </c>
      <c r="M9" s="44" t="s">
        <v>8</v>
      </c>
      <c r="N9" s="44" t="s">
        <v>14</v>
      </c>
      <c r="O9" s="44" t="s">
        <v>15</v>
      </c>
      <c r="P9" s="44" t="s">
        <v>16</v>
      </c>
      <c r="Q9" s="44" t="s">
        <v>8</v>
      </c>
      <c r="R9" s="44" t="s">
        <v>93</v>
      </c>
      <c r="S9" s="44" t="s">
        <v>94</v>
      </c>
      <c r="T9" s="44" t="s">
        <v>18</v>
      </c>
    </row>
    <row r="10" spans="1:20" x14ac:dyDescent="0.2">
      <c r="A10" s="62"/>
      <c r="B10" s="63" t="s">
        <v>19</v>
      </c>
      <c r="C10" s="63" t="s">
        <v>19</v>
      </c>
      <c r="D10" s="63" t="s">
        <v>19</v>
      </c>
      <c r="E10" s="63" t="s">
        <v>19</v>
      </c>
      <c r="F10" s="63"/>
      <c r="G10" s="63" t="s">
        <v>19</v>
      </c>
      <c r="H10" s="63"/>
      <c r="I10" s="63" t="s">
        <v>20</v>
      </c>
      <c r="J10" s="63" t="s">
        <v>21</v>
      </c>
      <c r="K10" s="63" t="s">
        <v>22</v>
      </c>
      <c r="L10" s="63" t="s">
        <v>22</v>
      </c>
      <c r="M10" s="63"/>
      <c r="N10" s="63" t="s">
        <v>23</v>
      </c>
      <c r="O10" s="63"/>
      <c r="P10" s="63" t="s">
        <v>23</v>
      </c>
      <c r="Q10" s="63"/>
      <c r="R10" s="63" t="s">
        <v>19</v>
      </c>
      <c r="S10" s="63" t="s">
        <v>19</v>
      </c>
      <c r="T10" s="63" t="s">
        <v>23</v>
      </c>
    </row>
    <row r="11" spans="1:20" x14ac:dyDescent="0.2">
      <c r="A11" s="42" t="s">
        <v>24</v>
      </c>
      <c r="B11" s="47">
        <v>1.2041612903225809</v>
      </c>
      <c r="C11" s="47">
        <v>9.5171935483870964</v>
      </c>
      <c r="D11" s="47">
        <v>4.9967419354838709</v>
      </c>
      <c r="E11" s="47">
        <v>20.190000000000001</v>
      </c>
      <c r="F11" s="48">
        <v>45658</v>
      </c>
      <c r="G11" s="47">
        <v>-2.673</v>
      </c>
      <c r="H11" s="48">
        <v>45678</v>
      </c>
      <c r="I11" s="47">
        <v>81.858064516129019</v>
      </c>
      <c r="J11" s="47">
        <v>202.97599999999997</v>
      </c>
      <c r="K11" s="47">
        <v>1.8795806451612904</v>
      </c>
      <c r="L11" s="47">
        <v>20.87</v>
      </c>
      <c r="M11" s="48">
        <v>45673</v>
      </c>
      <c r="N11" s="47">
        <v>40.788000000000004</v>
      </c>
      <c r="O11" s="49">
        <v>16</v>
      </c>
      <c r="P11" s="47">
        <v>7.92</v>
      </c>
      <c r="Q11" s="48">
        <v>45676</v>
      </c>
      <c r="R11" s="47">
        <v>7.0418387096774202</v>
      </c>
      <c r="S11" s="47">
        <v>7.449741935483873</v>
      </c>
      <c r="T11" s="47">
        <v>25.124999999999996</v>
      </c>
    </row>
    <row r="12" spans="1:20" x14ac:dyDescent="0.2">
      <c r="A12" s="42" t="s">
        <v>25</v>
      </c>
      <c r="B12" s="47">
        <v>-1.1202142857142858</v>
      </c>
      <c r="C12" s="47">
        <v>10.78660714285714</v>
      </c>
      <c r="D12" s="47">
        <v>4.4313214285714277</v>
      </c>
      <c r="E12" s="47">
        <v>18.13</v>
      </c>
      <c r="F12" s="48">
        <v>45341</v>
      </c>
      <c r="G12" s="47">
        <v>-6.4980000000000002</v>
      </c>
      <c r="H12" s="48">
        <v>45334</v>
      </c>
      <c r="I12" s="47">
        <v>73.922750000000022</v>
      </c>
      <c r="J12" s="47">
        <v>303.85200000000003</v>
      </c>
      <c r="K12" s="47">
        <v>1.4839285714285713</v>
      </c>
      <c r="L12" s="47">
        <v>12.05</v>
      </c>
      <c r="M12" s="48">
        <v>45348</v>
      </c>
      <c r="N12" s="47">
        <v>24.354000000000003</v>
      </c>
      <c r="O12" s="49">
        <v>11</v>
      </c>
      <c r="P12" s="47">
        <v>21.384</v>
      </c>
      <c r="Q12" s="48">
        <v>45345</v>
      </c>
      <c r="R12" s="47">
        <v>6.2613214285714278</v>
      </c>
      <c r="S12" s="47">
        <v>6.5265357142857132</v>
      </c>
      <c r="T12" s="47">
        <v>33.588999999999999</v>
      </c>
    </row>
    <row r="13" spans="1:20" x14ac:dyDescent="0.2">
      <c r="A13" s="42" t="s">
        <v>26</v>
      </c>
      <c r="B13" s="47">
        <v>4.2115161290322574</v>
      </c>
      <c r="C13" s="47">
        <v>17.782935483870961</v>
      </c>
      <c r="D13" s="47">
        <v>10.809000000000001</v>
      </c>
      <c r="E13" s="47">
        <v>24.51</v>
      </c>
      <c r="F13" s="48">
        <v>45364</v>
      </c>
      <c r="G13" s="47">
        <v>-3.6789999999999998</v>
      </c>
      <c r="H13" s="48">
        <v>45356</v>
      </c>
      <c r="I13" s="47">
        <v>63.098967741935482</v>
      </c>
      <c r="J13" s="47">
        <v>476.05700000000002</v>
      </c>
      <c r="K13" s="47">
        <v>1.6663870967741936</v>
      </c>
      <c r="L13" s="47">
        <v>14.99</v>
      </c>
      <c r="M13" s="48">
        <v>45362</v>
      </c>
      <c r="N13" s="47">
        <v>6.5339999999999998</v>
      </c>
      <c r="O13" s="49">
        <v>6</v>
      </c>
      <c r="P13" s="47">
        <v>2.5739999999999998</v>
      </c>
      <c r="Q13" s="48">
        <v>45369</v>
      </c>
      <c r="R13" s="47">
        <v>10.147677419354839</v>
      </c>
      <c r="S13" s="47">
        <v>9.8532580645161296</v>
      </c>
      <c r="T13" s="47">
        <v>78.825999999999993</v>
      </c>
    </row>
    <row r="14" spans="1:20" x14ac:dyDescent="0.2">
      <c r="A14" s="42" t="s">
        <v>27</v>
      </c>
      <c r="B14" s="47">
        <v>5.5372333333333321</v>
      </c>
      <c r="C14" s="47">
        <v>21.197000000000003</v>
      </c>
      <c r="D14" s="47">
        <v>13.190533333333329</v>
      </c>
      <c r="E14" s="47">
        <v>27.12</v>
      </c>
      <c r="F14" s="48">
        <v>45409</v>
      </c>
      <c r="G14" s="47">
        <v>-1.0469999999999999</v>
      </c>
      <c r="H14" s="48">
        <v>45387</v>
      </c>
      <c r="I14" s="47">
        <v>59.869766666666671</v>
      </c>
      <c r="J14" s="47">
        <v>613.29300000000012</v>
      </c>
      <c r="K14" s="47">
        <v>1.4521333333333333</v>
      </c>
      <c r="L14" s="47">
        <v>13.52</v>
      </c>
      <c r="M14" s="48">
        <v>45396</v>
      </c>
      <c r="N14" s="47">
        <v>29.106000000000002</v>
      </c>
      <c r="O14" s="49">
        <v>7</v>
      </c>
      <c r="P14" s="47">
        <v>13.662000000000001</v>
      </c>
      <c r="Q14" s="48">
        <v>45405</v>
      </c>
      <c r="R14" s="47">
        <v>15.347466666666666</v>
      </c>
      <c r="S14" s="47">
        <v>14.787166666666666</v>
      </c>
      <c r="T14" s="47">
        <v>102.90899999999996</v>
      </c>
    </row>
    <row r="15" spans="1:20" x14ac:dyDescent="0.2">
      <c r="A15" s="42" t="s">
        <v>28</v>
      </c>
      <c r="B15" s="47">
        <v>8.4726129032258068</v>
      </c>
      <c r="C15" s="47">
        <v>22.082258064516136</v>
      </c>
      <c r="D15" s="47">
        <v>14.830225806451613</v>
      </c>
      <c r="E15" s="47">
        <v>29.27</v>
      </c>
      <c r="F15" s="48">
        <v>45415</v>
      </c>
      <c r="G15" s="47">
        <v>3.512</v>
      </c>
      <c r="H15" s="48">
        <v>45414</v>
      </c>
      <c r="I15" s="47">
        <v>62.300322580645172</v>
      </c>
      <c r="J15" s="47">
        <v>645.65200000000016</v>
      </c>
      <c r="K15" s="47">
        <v>1.6117096774193547</v>
      </c>
      <c r="L15" s="47">
        <v>14.11</v>
      </c>
      <c r="M15" s="48">
        <v>45441</v>
      </c>
      <c r="N15" s="47">
        <v>31.876000000000005</v>
      </c>
      <c r="O15" s="49">
        <v>10</v>
      </c>
      <c r="P15" s="47">
        <v>12.67</v>
      </c>
      <c r="Q15" s="48">
        <v>45443</v>
      </c>
      <c r="R15" s="47">
        <v>18.386290322580649</v>
      </c>
      <c r="S15" s="47">
        <v>17.945161290322581</v>
      </c>
      <c r="T15" s="47">
        <v>120.584</v>
      </c>
    </row>
    <row r="16" spans="1:20" x14ac:dyDescent="0.2">
      <c r="A16" s="42" t="s">
        <v>29</v>
      </c>
      <c r="B16" s="47">
        <v>14.16666666666667</v>
      </c>
      <c r="C16" s="47">
        <v>26.278333333333332</v>
      </c>
      <c r="D16" s="47">
        <v>19.464633333333335</v>
      </c>
      <c r="E16" s="47">
        <v>35.14</v>
      </c>
      <c r="F16" s="48">
        <v>45468</v>
      </c>
      <c r="G16" s="47">
        <v>11.3</v>
      </c>
      <c r="H16" s="48">
        <v>45455</v>
      </c>
      <c r="I16" s="47">
        <v>73.160066666666665</v>
      </c>
      <c r="J16" s="47">
        <v>642.63800000000015</v>
      </c>
      <c r="K16" s="47">
        <v>1.3707666666666662</v>
      </c>
      <c r="L16" s="47">
        <v>10.39</v>
      </c>
      <c r="M16" s="48">
        <v>45456</v>
      </c>
      <c r="N16" s="47">
        <v>57.82</v>
      </c>
      <c r="O16" s="49">
        <v>12</v>
      </c>
      <c r="P16" s="47">
        <v>14.853999999999999</v>
      </c>
      <c r="Q16" s="48">
        <v>45464</v>
      </c>
      <c r="R16" s="47">
        <v>21.984866666666665</v>
      </c>
      <c r="S16" s="47">
        <v>21.338700000000003</v>
      </c>
      <c r="T16" s="47">
        <v>128.22</v>
      </c>
    </row>
    <row r="17" spans="1:20" x14ac:dyDescent="0.2">
      <c r="A17" s="42" t="s">
        <v>30</v>
      </c>
      <c r="B17" s="47">
        <v>14.572258064516131</v>
      </c>
      <c r="C17" s="47">
        <v>29.836129032258064</v>
      </c>
      <c r="D17" s="47">
        <v>21.604645161290321</v>
      </c>
      <c r="E17" s="47">
        <v>37.5</v>
      </c>
      <c r="F17" s="48">
        <v>45487</v>
      </c>
      <c r="G17" s="47">
        <v>11.44</v>
      </c>
      <c r="H17" s="48">
        <v>45504</v>
      </c>
      <c r="I17" s="47">
        <v>64.06196774193549</v>
      </c>
      <c r="J17" s="47">
        <v>811.20100000000002</v>
      </c>
      <c r="K17" s="47">
        <v>1.3836129032258073</v>
      </c>
      <c r="L17" s="47">
        <v>10.19</v>
      </c>
      <c r="M17" s="48">
        <v>45484</v>
      </c>
      <c r="N17" s="47">
        <v>9.9000000000000021</v>
      </c>
      <c r="O17" s="49">
        <v>4</v>
      </c>
      <c r="P17" s="47">
        <v>8.3160000000000007</v>
      </c>
      <c r="Q17" s="48">
        <v>45479</v>
      </c>
      <c r="R17" s="47">
        <v>26.188387096774189</v>
      </c>
      <c r="S17" s="47">
        <v>25.290161290322576</v>
      </c>
      <c r="T17" s="47">
        <v>164.67099999999999</v>
      </c>
    </row>
    <row r="18" spans="1:20" x14ac:dyDescent="0.2">
      <c r="A18" s="42" t="s">
        <v>31</v>
      </c>
      <c r="B18" s="47">
        <v>14.61290322580645</v>
      </c>
      <c r="C18" s="47">
        <v>31.061290322580639</v>
      </c>
      <c r="D18" s="47">
        <v>22.477806451612896</v>
      </c>
      <c r="E18" s="47">
        <v>39.83</v>
      </c>
      <c r="F18" s="48">
        <v>45528</v>
      </c>
      <c r="G18" s="47">
        <v>8.15</v>
      </c>
      <c r="H18" s="48">
        <v>45535</v>
      </c>
      <c r="I18" s="47">
        <v>59.05464516129031</v>
      </c>
      <c r="J18" s="47">
        <v>735.52300000000002</v>
      </c>
      <c r="K18" s="47">
        <v>1.4353225806451613</v>
      </c>
      <c r="L18" s="47">
        <v>13.62</v>
      </c>
      <c r="M18" s="48">
        <v>45509</v>
      </c>
      <c r="N18" s="47">
        <v>1.1879999999999999</v>
      </c>
      <c r="O18" s="49">
        <v>3</v>
      </c>
      <c r="P18" s="47">
        <v>0.79200000000000004</v>
      </c>
      <c r="Q18" s="48">
        <v>45531</v>
      </c>
      <c r="R18" s="47">
        <v>27.927806451612899</v>
      </c>
      <c r="S18" s="47">
        <v>27.180580645161299</v>
      </c>
      <c r="T18" s="47">
        <v>153.36300000000003</v>
      </c>
    </row>
    <row r="19" spans="1:20" x14ac:dyDescent="0.2">
      <c r="A19" s="42" t="s">
        <v>32</v>
      </c>
      <c r="B19" s="47">
        <v>12.680433333333331</v>
      </c>
      <c r="C19" s="47">
        <v>25.448666666666664</v>
      </c>
      <c r="D19" s="47">
        <v>18.748433333333331</v>
      </c>
      <c r="E19" s="47">
        <v>30.59</v>
      </c>
      <c r="F19" s="48">
        <v>45536</v>
      </c>
      <c r="G19" s="47">
        <v>5.9349999999999996</v>
      </c>
      <c r="H19" s="48">
        <v>45559</v>
      </c>
      <c r="I19" s="47">
        <v>75.415666666666695</v>
      </c>
      <c r="J19" s="47">
        <v>496.70600000000007</v>
      </c>
      <c r="K19" s="47">
        <v>1.1205000000000001</v>
      </c>
      <c r="L19" s="47">
        <v>11.27</v>
      </c>
      <c r="M19" s="48">
        <v>45536</v>
      </c>
      <c r="N19" s="47">
        <v>66.72399999999999</v>
      </c>
      <c r="O19" s="49">
        <v>14</v>
      </c>
      <c r="P19" s="47">
        <v>31.876000000000001</v>
      </c>
      <c r="Q19" s="48">
        <v>45537</v>
      </c>
      <c r="R19" s="47">
        <v>21.900266666666671</v>
      </c>
      <c r="S19" s="47">
        <v>21.918066666666672</v>
      </c>
      <c r="T19" s="47">
        <v>87.442999999999998</v>
      </c>
    </row>
    <row r="20" spans="1:20" x14ac:dyDescent="0.2">
      <c r="A20" s="42" t="s">
        <v>33</v>
      </c>
      <c r="B20" s="47">
        <v>8.9984516129032261</v>
      </c>
      <c r="C20" s="47">
        <v>22.620322580645162</v>
      </c>
      <c r="D20" s="47">
        <v>15.429032258064519</v>
      </c>
      <c r="E20" s="47">
        <v>29.8</v>
      </c>
      <c r="F20" s="48">
        <v>45571</v>
      </c>
      <c r="G20" s="47">
        <v>2.9750000000000001</v>
      </c>
      <c r="H20" s="48">
        <v>45587</v>
      </c>
      <c r="I20" s="47">
        <v>72.945387096774184</v>
      </c>
      <c r="J20" s="47">
        <v>370.36299999999994</v>
      </c>
      <c r="K20" s="47">
        <v>0.95716129032258068</v>
      </c>
      <c r="L20" s="47">
        <v>13.72</v>
      </c>
      <c r="M20" s="48">
        <v>45585</v>
      </c>
      <c r="N20" s="47">
        <v>38.015999999999998</v>
      </c>
      <c r="O20" s="49">
        <v>14</v>
      </c>
      <c r="P20" s="47">
        <v>11.286</v>
      </c>
      <c r="Q20" s="48">
        <v>45588</v>
      </c>
      <c r="R20" s="47">
        <v>18.678387096774195</v>
      </c>
      <c r="S20" s="47">
        <v>18.872709677419355</v>
      </c>
      <c r="T20" s="47">
        <v>58.19</v>
      </c>
    </row>
    <row r="21" spans="1:20" x14ac:dyDescent="0.2">
      <c r="A21" s="42" t="s">
        <v>34</v>
      </c>
      <c r="B21" s="47">
        <v>5.9125666666666659</v>
      </c>
      <c r="C21" s="47">
        <v>15.568999999999997</v>
      </c>
      <c r="D21" s="47">
        <v>10.516933333333334</v>
      </c>
      <c r="E21" s="47">
        <v>21.57</v>
      </c>
      <c r="F21" s="48">
        <v>45609</v>
      </c>
      <c r="G21" s="47">
        <v>-1.7230000000000001</v>
      </c>
      <c r="H21" s="48">
        <v>45622</v>
      </c>
      <c r="I21" s="47">
        <v>80.220399999999998</v>
      </c>
      <c r="J21" s="47">
        <v>235.73999999999998</v>
      </c>
      <c r="K21" s="47">
        <v>1.4808666666666666</v>
      </c>
      <c r="L21" s="47">
        <v>16.07</v>
      </c>
      <c r="M21" s="48">
        <v>45600</v>
      </c>
      <c r="N21" s="47">
        <v>57.816000000000003</v>
      </c>
      <c r="O21" s="49">
        <v>18</v>
      </c>
      <c r="P21" s="47">
        <v>16.236000000000001</v>
      </c>
      <c r="Q21" s="48">
        <v>45626</v>
      </c>
      <c r="R21" s="47">
        <v>13.128933333333332</v>
      </c>
      <c r="S21" s="47">
        <v>13.470599999999999</v>
      </c>
      <c r="T21" s="47">
        <v>31.427000000000003</v>
      </c>
    </row>
    <row r="22" spans="1:20" ht="13.5" thickBot="1" x14ac:dyDescent="0.25">
      <c r="A22" s="50" t="s">
        <v>35</v>
      </c>
      <c r="B22" s="67">
        <v>2.1195483870967737</v>
      </c>
      <c r="C22" s="67">
        <v>11.230774193548385</v>
      </c>
      <c r="D22" s="67">
        <v>6.4534516129032253</v>
      </c>
      <c r="E22" s="67">
        <v>17.41</v>
      </c>
      <c r="F22" s="68">
        <v>45635</v>
      </c>
      <c r="G22" s="67">
        <v>-4.8890000000000002</v>
      </c>
      <c r="H22" s="68">
        <v>45653</v>
      </c>
      <c r="I22" s="67">
        <v>83.429322580645163</v>
      </c>
      <c r="J22" s="67">
        <v>207.88700000000011</v>
      </c>
      <c r="K22" s="67">
        <v>1.4044838709677421</v>
      </c>
      <c r="L22" s="67">
        <v>12.15</v>
      </c>
      <c r="M22" s="68">
        <v>45627</v>
      </c>
      <c r="N22" s="67">
        <v>13.662000000000004</v>
      </c>
      <c r="O22" s="69">
        <v>14</v>
      </c>
      <c r="P22" s="67">
        <v>3.3660000000000001</v>
      </c>
      <c r="Q22" s="68">
        <v>45627</v>
      </c>
      <c r="R22" s="67">
        <v>9.5722903225806455</v>
      </c>
      <c r="S22" s="67">
        <v>10.000967741935483</v>
      </c>
      <c r="T22" s="67">
        <v>19.628</v>
      </c>
    </row>
    <row r="23" spans="1:20" ht="13.5" thickTop="1" x14ac:dyDescent="0.2">
      <c r="A23" s="42" t="s">
        <v>36</v>
      </c>
      <c r="B23" s="47">
        <v>7.6140114439324114</v>
      </c>
      <c r="C23" s="47">
        <v>20.284209197388634</v>
      </c>
      <c r="D23" s="47">
        <v>13.579396498975933</v>
      </c>
      <c r="E23" s="47">
        <v>39.83</v>
      </c>
      <c r="F23" s="48">
        <v>45162</v>
      </c>
      <c r="G23" s="47">
        <v>-6.4980000000000002</v>
      </c>
      <c r="H23" s="48">
        <v>44969</v>
      </c>
      <c r="I23" s="47">
        <v>70.77811061827957</v>
      </c>
      <c r="J23" s="47">
        <v>5741.8880000000008</v>
      </c>
      <c r="K23" s="47">
        <v>1.4372044418842806</v>
      </c>
      <c r="L23" s="47">
        <v>20.87</v>
      </c>
      <c r="M23" s="48">
        <v>44942</v>
      </c>
      <c r="N23" s="47">
        <v>377.78399999999993</v>
      </c>
      <c r="O23" s="49">
        <v>129</v>
      </c>
      <c r="P23" s="47">
        <v>31.876000000000001</v>
      </c>
      <c r="Q23" s="48">
        <v>45171</v>
      </c>
      <c r="R23" s="47">
        <v>16.380461015104967</v>
      </c>
      <c r="S23" s="47">
        <v>16.219470807731692</v>
      </c>
      <c r="T23" s="47">
        <v>1003.9750000000001</v>
      </c>
    </row>
    <row r="26" spans="1:20" x14ac:dyDescent="0.2">
      <c r="A26" s="54" t="s">
        <v>37</v>
      </c>
      <c r="B26" s="54"/>
      <c r="C26" s="54"/>
    </row>
    <row r="28" spans="1:20" x14ac:dyDescent="0.2">
      <c r="B28" s="41" t="s">
        <v>38</v>
      </c>
      <c r="F28" s="41">
        <v>-1.121</v>
      </c>
      <c r="G28" s="41" t="s">
        <v>19</v>
      </c>
      <c r="H28" s="70">
        <v>45237</v>
      </c>
      <c r="I28" s="71"/>
    </row>
    <row r="29" spans="1:20" x14ac:dyDescent="0.2">
      <c r="B29" s="41" t="s">
        <v>39</v>
      </c>
      <c r="F29" s="41">
        <v>-1.0469999999999999</v>
      </c>
      <c r="G29" s="41" t="s">
        <v>19</v>
      </c>
      <c r="H29" s="70">
        <v>45021</v>
      </c>
      <c r="I29" s="71"/>
    </row>
    <row r="30" spans="1:20" x14ac:dyDescent="0.2">
      <c r="B30" s="41" t="s">
        <v>40</v>
      </c>
      <c r="F30" s="72">
        <v>215</v>
      </c>
      <c r="G30" s="41" t="s">
        <v>41</v>
      </c>
    </row>
    <row r="32" spans="1:20" x14ac:dyDescent="0.2">
      <c r="A32" s="54" t="s">
        <v>42</v>
      </c>
      <c r="B32" s="54"/>
      <c r="C32" s="54"/>
      <c r="D32" s="54"/>
      <c r="E32" s="54"/>
      <c r="F32" s="54"/>
      <c r="G32" s="54"/>
      <c r="H32" s="54"/>
    </row>
    <row r="34" spans="2:7" x14ac:dyDescent="0.2">
      <c r="B34" s="41">
        <v>-1</v>
      </c>
      <c r="C34" s="41" t="s">
        <v>43</v>
      </c>
      <c r="D34" s="58">
        <v>0</v>
      </c>
      <c r="E34" s="41" t="s">
        <v>19</v>
      </c>
      <c r="F34" s="74">
        <v>16</v>
      </c>
      <c r="G34" s="41" t="s">
        <v>41</v>
      </c>
    </row>
    <row r="35" spans="2:7" x14ac:dyDescent="0.2">
      <c r="B35" s="41">
        <v>-2.5</v>
      </c>
      <c r="C35" s="41" t="s">
        <v>44</v>
      </c>
      <c r="D35" s="58">
        <v>-1</v>
      </c>
      <c r="E35" s="41" t="s">
        <v>19</v>
      </c>
      <c r="F35" s="74">
        <v>14</v>
      </c>
      <c r="G35" s="41" t="s">
        <v>41</v>
      </c>
    </row>
    <row r="36" spans="2:7" x14ac:dyDescent="0.2">
      <c r="B36" s="74">
        <v>-5</v>
      </c>
      <c r="C36" s="74" t="s">
        <v>44</v>
      </c>
      <c r="D36" s="58">
        <v>-2.5</v>
      </c>
      <c r="E36" s="41" t="s">
        <v>19</v>
      </c>
      <c r="F36" s="74">
        <v>14</v>
      </c>
      <c r="G36" s="41" t="s">
        <v>41</v>
      </c>
    </row>
    <row r="37" spans="2:7" x14ac:dyDescent="0.2">
      <c r="C37" s="74" t="s">
        <v>45</v>
      </c>
      <c r="D37" s="58">
        <v>-5</v>
      </c>
      <c r="E37" s="41" t="s">
        <v>19</v>
      </c>
      <c r="F37" s="74">
        <v>2</v>
      </c>
      <c r="G37" s="41" t="s">
        <v>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="90" zoomScaleNormal="90" workbookViewId="0">
      <selection activeCell="D20" sqref="D20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7.7109375" style="1" bestFit="1" customWidth="1"/>
    <col min="4" max="4" width="6.28515625" style="1" bestFit="1" customWidth="1"/>
    <col min="5" max="5" width="8.42578125" style="1" customWidth="1"/>
    <col min="6" max="6" width="5.5703125" style="1" bestFit="1" customWidth="1"/>
    <col min="7" max="7" width="5.42578125" style="1" bestFit="1" customWidth="1"/>
    <col min="8" max="8" width="6.7109375" style="1" bestFit="1" customWidth="1"/>
    <col min="9" max="9" width="7" style="1" customWidth="1"/>
    <col min="10" max="10" width="6" style="1" bestFit="1" customWidth="1"/>
    <col min="11" max="11" width="5.42578125" style="1" bestFit="1" customWidth="1"/>
    <col min="12" max="12" width="7.7109375" style="1" bestFit="1" customWidth="1"/>
    <col min="13" max="13" width="5.7109375" style="1" bestFit="1" customWidth="1"/>
    <col min="14" max="14" width="6" style="1" bestFit="1" customWidth="1"/>
    <col min="15" max="15" width="5.42578125" style="1" bestFit="1" customWidth="1"/>
    <col min="16" max="16" width="5.5703125" style="1" bestFit="1" customWidth="1"/>
    <col min="17" max="17" width="5.42578125" style="1" bestFit="1" customWidth="1"/>
    <col min="18" max="18" width="8.28515625" style="1" customWidth="1"/>
    <col min="19" max="19" width="5.42578125" style="1" customWidth="1"/>
    <col min="20" max="20" width="7.42578125" style="1" customWidth="1"/>
    <col min="21" max="21" width="5.42578125" style="1" customWidth="1"/>
    <col min="22" max="22" width="6" style="1" bestFit="1" customWidth="1"/>
    <col min="23" max="23" width="5.42578125" style="1" bestFit="1" customWidth="1"/>
    <col min="24" max="16384" width="11.42578125" style="1"/>
  </cols>
  <sheetData>
    <row r="1" spans="1:26" x14ac:dyDescent="0.2">
      <c r="A1" s="4"/>
      <c r="B1" s="3" t="s">
        <v>49</v>
      </c>
      <c r="C1" s="3">
        <v>2017</v>
      </c>
      <c r="D1" s="3" t="s">
        <v>50</v>
      </c>
      <c r="E1" s="24">
        <v>2023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6" x14ac:dyDescent="0.2">
      <c r="A2" s="4"/>
      <c r="B2" s="3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x14ac:dyDescent="0.2">
      <c r="B3" s="2" t="s">
        <v>2</v>
      </c>
      <c r="C3" s="2"/>
    </row>
    <row r="4" spans="1:26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5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6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5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6" x14ac:dyDescent="0.2">
      <c r="A6" s="4"/>
      <c r="B6" s="3" t="s">
        <v>48</v>
      </c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25"/>
      <c r="O6" s="4"/>
      <c r="P6" s="4"/>
      <c r="Q6" s="4"/>
      <c r="R6" s="4"/>
      <c r="S6" s="4"/>
      <c r="T6" s="4"/>
      <c r="U6" s="4"/>
      <c r="V6" s="4"/>
      <c r="W6" s="4"/>
      <c r="X6" s="4"/>
      <c r="Y6" s="2" t="s">
        <v>51</v>
      </c>
    </row>
    <row r="7" spans="1:26" x14ac:dyDescent="0.2">
      <c r="A7" s="3"/>
      <c r="B7" s="3" t="s">
        <v>3</v>
      </c>
      <c r="C7" s="3"/>
      <c r="D7" s="4"/>
      <c r="E7" s="4"/>
      <c r="F7" s="4"/>
      <c r="G7" s="4"/>
      <c r="H7" s="4"/>
      <c r="I7" s="4"/>
      <c r="J7" s="4"/>
      <c r="K7" s="4"/>
      <c r="L7" s="3"/>
      <c r="M7" s="3"/>
      <c r="N7" s="3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6"/>
      <c r="X8" s="4"/>
    </row>
    <row r="9" spans="1:26" x14ac:dyDescent="0.2">
      <c r="A9" s="4"/>
      <c r="B9" s="5" t="s">
        <v>4</v>
      </c>
      <c r="C9" s="5"/>
      <c r="D9" s="5" t="s">
        <v>5</v>
      </c>
      <c r="E9" s="5"/>
      <c r="F9" s="5" t="s">
        <v>6</v>
      </c>
      <c r="G9" s="26"/>
      <c r="H9" s="27" t="s">
        <v>7</v>
      </c>
      <c r="I9" s="27" t="s">
        <v>9</v>
      </c>
      <c r="J9" s="5" t="s">
        <v>10</v>
      </c>
      <c r="K9" s="5"/>
      <c r="L9" s="5" t="s">
        <v>11</v>
      </c>
      <c r="M9" s="5"/>
      <c r="N9" s="5" t="s">
        <v>12</v>
      </c>
      <c r="O9" s="5"/>
      <c r="P9" s="5" t="s">
        <v>14</v>
      </c>
      <c r="Q9" s="5"/>
      <c r="R9" s="5" t="s">
        <v>52</v>
      </c>
      <c r="S9" s="5"/>
      <c r="T9" s="5" t="s">
        <v>53</v>
      </c>
      <c r="U9" s="5"/>
      <c r="V9" s="5" t="s">
        <v>18</v>
      </c>
      <c r="W9" s="4"/>
      <c r="X9" s="4"/>
      <c r="Y9" s="27" t="s">
        <v>54</v>
      </c>
      <c r="Z9" s="27" t="s">
        <v>55</v>
      </c>
    </row>
    <row r="10" spans="1:26" x14ac:dyDescent="0.2">
      <c r="A10" s="6"/>
      <c r="B10" s="7" t="s">
        <v>19</v>
      </c>
      <c r="C10" s="28" t="s">
        <v>56</v>
      </c>
      <c r="D10" s="7" t="s">
        <v>19</v>
      </c>
      <c r="E10" s="28" t="s">
        <v>56</v>
      </c>
      <c r="F10" s="7" t="s">
        <v>19</v>
      </c>
      <c r="G10" s="28" t="s">
        <v>56</v>
      </c>
      <c r="H10" s="29" t="s">
        <v>57</v>
      </c>
      <c r="I10" s="29" t="s">
        <v>57</v>
      </c>
      <c r="J10" s="7" t="s">
        <v>20</v>
      </c>
      <c r="K10" s="28" t="s">
        <v>56</v>
      </c>
      <c r="L10" s="7" t="s">
        <v>21</v>
      </c>
      <c r="M10" s="28" t="s">
        <v>56</v>
      </c>
      <c r="N10" s="7" t="s">
        <v>22</v>
      </c>
      <c r="O10" s="28" t="s">
        <v>56</v>
      </c>
      <c r="P10" s="7" t="s">
        <v>23</v>
      </c>
      <c r="Q10" s="28" t="s">
        <v>56</v>
      </c>
      <c r="R10" s="28"/>
      <c r="S10" s="28" t="s">
        <v>56</v>
      </c>
      <c r="T10" s="7" t="s">
        <v>19</v>
      </c>
      <c r="U10" s="28" t="s">
        <v>56</v>
      </c>
      <c r="V10" s="7" t="s">
        <v>23</v>
      </c>
      <c r="W10" s="28" t="s">
        <v>56</v>
      </c>
      <c r="X10" s="4"/>
      <c r="Y10" s="30" t="s">
        <v>58</v>
      </c>
      <c r="Z10" s="30" t="s">
        <v>58</v>
      </c>
    </row>
    <row r="11" spans="1:26" x14ac:dyDescent="0.2">
      <c r="A11" s="3" t="s">
        <v>24</v>
      </c>
      <c r="B11" s="25">
        <f>AVERAGE('2017:2023'!B11)</f>
        <v>0.91241935483870973</v>
      </c>
      <c r="C11" s="25">
        <f>STDEV('2017:2023'!B11)/SQRT(1+E$1-C$1)</f>
        <v>0.37632617787104999</v>
      </c>
      <c r="D11" s="25">
        <f>AVERAGE('2017:2023'!C11)</f>
        <v>9.6468525345622123</v>
      </c>
      <c r="E11" s="25">
        <f>STDEV('2017:2023'!C11)/SQRT(1+E$1-C$1)</f>
        <v>0.30060833114805557</v>
      </c>
      <c r="F11" s="25">
        <f>AVERAGE('2017:2023'!D11)</f>
        <v>5.0592314054482461</v>
      </c>
      <c r="G11" s="25">
        <f>STDEV('2017:2023'!D11)/SQRT(1+E$1-C$1)</f>
        <v>0.30242038675988075</v>
      </c>
      <c r="H11" s="25">
        <f>MAX('2017:2023'!E11)</f>
        <v>20.190000000000001</v>
      </c>
      <c r="I11" s="25">
        <f>MIN('2017:2023'!G11)</f>
        <v>-6.8339999999999996</v>
      </c>
      <c r="J11" s="25">
        <f>AVERAGE('2017:2023'!I11)</f>
        <v>80.808033998431227</v>
      </c>
      <c r="K11" s="25">
        <f>STDEV('2017:2023'!I11)/SQRT(1+E$1-C$1)</f>
        <v>1.6374884950165296</v>
      </c>
      <c r="L11" s="25">
        <f>AVERAGE('2017:2023'!J11)</f>
        <v>212.24214285714285</v>
      </c>
      <c r="M11" s="25">
        <f>STDEV('2017:2023'!J11)/SQRT(1+E$1-C$1)</f>
        <v>11.957950364722624</v>
      </c>
      <c r="N11" s="25">
        <f>AVERAGE('2017:2023'!K11)</f>
        <v>1.6952848338889435</v>
      </c>
      <c r="O11" s="31">
        <f>STDEV('2017:2023'!K11)/SQRT(1+E$1-C$1)</f>
        <v>0.14669860375506844</v>
      </c>
      <c r="P11" s="25">
        <f>AVERAGE('2017:2023'!N11)</f>
        <v>48.558000000000007</v>
      </c>
      <c r="Q11" s="25">
        <f>STDEV('2017:2023'!N11)/SQRT(1+E$1-C$1)</f>
        <v>10.656627135485314</v>
      </c>
      <c r="R11" s="25">
        <f>AVERAGE('2017:2023'!O11)</f>
        <v>15</v>
      </c>
      <c r="S11" s="32">
        <f>STDEV('2017:2023'!O11)/SQRT(1+E$1-C$1)</f>
        <v>0.92582009977255131</v>
      </c>
      <c r="T11" s="25">
        <f>AVERAGE('2017:2023'!R11)</f>
        <v>6.2428511424731177</v>
      </c>
      <c r="U11" s="32">
        <f>STDEV('2018:2023'!R11)/SQRT(1+E$1-2018)</f>
        <v>0.24663674065084709</v>
      </c>
      <c r="V11" s="25">
        <f>AVERAGE('2017:2023'!S11)</f>
        <v>22.696139866785934</v>
      </c>
      <c r="W11" s="25">
        <f>STDEV('2017:2023'!S11)/SQRT(1+E$1-C$1)</f>
        <v>2.8328376872754397</v>
      </c>
      <c r="X11" s="4"/>
      <c r="Y11" s="1">
        <f>MAX('2017:2023'!N11)</f>
        <v>99.600000000000023</v>
      </c>
      <c r="Z11" s="1">
        <f>MIN('2017:2023'!N11)</f>
        <v>15.840000000000003</v>
      </c>
    </row>
    <row r="12" spans="1:26" x14ac:dyDescent="0.2">
      <c r="A12" s="3" t="s">
        <v>25</v>
      </c>
      <c r="B12" s="25">
        <f>AVERAGE('2017:2023'!B12)</f>
        <v>1.3473101688951441</v>
      </c>
      <c r="C12" s="25">
        <f>STDEV('2017:2023'!B12)/SQRT(1+E$1-C$1)</f>
        <v>0.64839872098279971</v>
      </c>
      <c r="D12" s="25">
        <f>AVERAGE('2017:2023'!C12)</f>
        <v>12.7501724137931</v>
      </c>
      <c r="E12" s="25">
        <f>STDEV('2017:2023'!C12)/SQRT(1+E$1-C$1)</f>
        <v>0.87290729503581244</v>
      </c>
      <c r="F12" s="25">
        <f>AVERAGE('2017:2023'!D12)</f>
        <v>6.7393559516479007</v>
      </c>
      <c r="G12" s="25">
        <f>STDEV('2017:2023'!D12)/SQRT(1+E$1-C$1)</f>
        <v>0.6665496818448351</v>
      </c>
      <c r="H12" s="25">
        <f>MAX('2017:2023'!E12)</f>
        <v>22.51</v>
      </c>
      <c r="I12" s="25">
        <f>MIN('2017:2023'!G12)</f>
        <v>-6.4980000000000002</v>
      </c>
      <c r="J12" s="25">
        <f>AVERAGE('2017:2023'!I12)</f>
        <v>78.039813196399251</v>
      </c>
      <c r="K12" s="25">
        <f>STDEV('2017:2023'!I12)/SQRT(1+E$1-C$1)</f>
        <v>1.3454101507243821</v>
      </c>
      <c r="L12" s="25">
        <f>AVERAGE('2017:2023'!J12)</f>
        <v>280.92385714285717</v>
      </c>
      <c r="M12" s="25">
        <f>STDEV('2017:2023'!J12)/SQRT(1+E$1-C$1)</f>
        <v>18.592136701187496</v>
      </c>
      <c r="N12" s="25">
        <f>AVERAGE('2017:2023'!K12)</f>
        <v>1.4861901243255922</v>
      </c>
      <c r="O12" s="25">
        <f>STDEV('2017:2023'!K12)/SQRT(1+E$1-C$1)</f>
        <v>0.13107787865450421</v>
      </c>
      <c r="P12" s="25">
        <f>AVERAGE('2017:2023'!N12)</f>
        <v>28.453714285714284</v>
      </c>
      <c r="Q12" s="25">
        <f>STDEV('2017:2023'!N12)/SQRT(1+E$1-C$1)</f>
        <v>6.3104850380114215</v>
      </c>
      <c r="R12" s="25">
        <f>AVERAGE('2017:2023'!O12)</f>
        <v>12.571428571428571</v>
      </c>
      <c r="S12" s="32">
        <f>STDEV('2017:2023'!O12)/SQRT(1+E$1-C$1)</f>
        <v>1.3426544933211133</v>
      </c>
      <c r="T12" s="25">
        <f>AVERAGE('2017:2023'!R12)</f>
        <v>7.2549908148604265</v>
      </c>
      <c r="U12" s="32">
        <f>STDEV('2018:2023'!R12)/SQRT(1+E$1-2018)</f>
        <v>0.44454317549951244</v>
      </c>
      <c r="V12" s="25">
        <f>AVERAGE('2017:2023'!S12)</f>
        <v>31.824840691510008</v>
      </c>
      <c r="W12" s="25">
        <f>STDEV('2017:2023'!S12)/SQRT(1+E$1-C$1)</f>
        <v>4.2644981224892158</v>
      </c>
      <c r="X12" s="4"/>
      <c r="Y12" s="1">
        <f>MAX('2017:2023'!N12)</f>
        <v>51.4</v>
      </c>
      <c r="Z12" s="1">
        <f>MIN('2017:2023'!N12)</f>
        <v>5.1479999999999997</v>
      </c>
    </row>
    <row r="13" spans="1:26" x14ac:dyDescent="0.2">
      <c r="A13" s="3" t="s">
        <v>26</v>
      </c>
      <c r="B13" s="25">
        <f>AVERAGE('2017:2023'!B13)</f>
        <v>3.6470967741935483</v>
      </c>
      <c r="C13" s="25">
        <f>STDEV('2017:2023'!B13)/SQRT(1+E$1-C$1)</f>
        <v>0.31508262849897722</v>
      </c>
      <c r="D13" s="25">
        <f>AVERAGE('2017:2023'!C13)</f>
        <v>15.318456221198158</v>
      </c>
      <c r="E13" s="25">
        <f>STDEV('2017:2023'!C13)/SQRT(1+E$1-C$1)</f>
        <v>0.78859493136914183</v>
      </c>
      <c r="F13" s="25">
        <f>AVERAGE('2017:2023'!D13)</f>
        <v>9.2143889208909364</v>
      </c>
      <c r="G13" s="25">
        <f>STDEV('2017:2023'!D13)/SQRT(1+E$1-C$1)</f>
        <v>0.38217678709095787</v>
      </c>
      <c r="H13" s="25">
        <f>MAX('2017:2023'!E13)</f>
        <v>27.36</v>
      </c>
      <c r="I13" s="25">
        <f>MIN('2017:2023'!G13)</f>
        <v>-3.6789999999999998</v>
      </c>
      <c r="J13" s="25">
        <f>AVERAGE('2017:2023'!I13)</f>
        <v>71.006500000000003</v>
      </c>
      <c r="K13" s="25">
        <f>STDEV('2017:2023'!I13)/SQRT(1+E$1-C$1)</f>
        <v>2.9576290042042213</v>
      </c>
      <c r="L13" s="25">
        <f>AVERAGE('2017:2023'!J13)</f>
        <v>434.50171428571423</v>
      </c>
      <c r="M13" s="25">
        <f>STDEV('2017:2023'!J13)/SQRT(1+E$1-C$1)</f>
        <v>28.476347785916914</v>
      </c>
      <c r="N13" s="25">
        <f>AVERAGE('2017:2023'!K13)</f>
        <v>1.8026718509984641</v>
      </c>
      <c r="O13" s="25">
        <f>STDEV('2017:2023'!K13)/SQRT(1+E$1-C$1)</f>
        <v>7.9439359945112628E-2</v>
      </c>
      <c r="P13" s="25">
        <f>AVERAGE('2017:2023'!N13)</f>
        <v>38.781714285714294</v>
      </c>
      <c r="Q13" s="25">
        <f>STDEV('2017:2023'!N13)/SQRT(1+E$1-C$1)</f>
        <v>11.919108694933225</v>
      </c>
      <c r="R13" s="25">
        <f>AVERAGE('2017:2023'!O13)</f>
        <v>11.142857142857142</v>
      </c>
      <c r="S13" s="32">
        <f>STDEV('2017:2023'!O13)/SQRT(1+E$1-C$1)</f>
        <v>2.3546162504906887</v>
      </c>
      <c r="T13" s="25">
        <f>AVERAGE('2017:2023'!R13)</f>
        <v>9.7175181451612911</v>
      </c>
      <c r="U13" s="32">
        <f>STDEV('2018:2023'!R13)/SQRT(1+E$1-2018)</f>
        <v>0.25659211384383251</v>
      </c>
      <c r="V13" s="25">
        <f>AVERAGE('2017:2023'!S13)</f>
        <v>57.910889617964813</v>
      </c>
      <c r="W13" s="25">
        <f>STDEV('2017:2023'!S13)/SQRT(1+E$1-C$1)</f>
        <v>8.8099013813753473</v>
      </c>
      <c r="X13" s="4"/>
      <c r="Y13" s="1">
        <f>MAX('2017:2023'!N13)</f>
        <v>96.000000000000028</v>
      </c>
      <c r="Z13" s="1">
        <f>MIN('2017:2023'!N13)</f>
        <v>6.5339999999999998</v>
      </c>
    </row>
    <row r="14" spans="1:26" x14ac:dyDescent="0.2">
      <c r="A14" s="3" t="s">
        <v>27</v>
      </c>
      <c r="B14" s="25">
        <f>AVERAGE('2017:2023'!B14)</f>
        <v>5.4009380952380956</v>
      </c>
      <c r="C14" s="25">
        <f>STDEV('2017:2023'!B14)/SQRT(1+E$1-C$1)</f>
        <v>0.556305917012482</v>
      </c>
      <c r="D14" s="25">
        <f>AVERAGE('2017:2023'!C14)</f>
        <v>17.91772380952381</v>
      </c>
      <c r="E14" s="25">
        <f>STDEV('2017:2023'!C14)/SQRT(1+E$1-C$1)</f>
        <v>0.70640376817269857</v>
      </c>
      <c r="F14" s="25">
        <f>AVERAGE('2017:2023'!D14)</f>
        <v>11.485327182539686</v>
      </c>
      <c r="G14" s="25">
        <f>STDEV('2017:2023'!D14)/SQRT(1+E$1-C$1)</f>
        <v>0.3848312071047037</v>
      </c>
      <c r="H14" s="25">
        <f>MAX('2017:2023'!E14)</f>
        <v>27.12</v>
      </c>
      <c r="I14" s="25">
        <f>MIN('2017:2023'!G14)</f>
        <v>-3.6829999999999998</v>
      </c>
      <c r="J14" s="25">
        <f>AVERAGE('2017:2023'!I14)</f>
        <v>70.922045039682544</v>
      </c>
      <c r="K14" s="25">
        <f>STDEV('2017:2023'!I14)/SQRT(1+E$1-C$1)</f>
        <v>3.199721089647598</v>
      </c>
      <c r="L14" s="25">
        <f>AVERAGE('2017:2023'!J14)</f>
        <v>526.45242857142864</v>
      </c>
      <c r="M14" s="25">
        <f>STDEV('2017:2023'!J14)/SQRT(1+E$1-C$1)</f>
        <v>24.524493318252272</v>
      </c>
      <c r="N14" s="25">
        <f>AVERAGE('2017:2023'!K14)</f>
        <v>1.5754245039682537</v>
      </c>
      <c r="O14" s="25">
        <f>STDEV('2017:2023'!K14)/SQRT(1+E$1-C$1)</f>
        <v>6.0452871408021136E-2</v>
      </c>
      <c r="P14" s="25">
        <f>AVERAGE('2017:2023'!N14)</f>
        <v>54.075714285714284</v>
      </c>
      <c r="Q14" s="25">
        <f>STDEV('2017:2023'!N14)/SQRT(1+E$1-C$1)</f>
        <v>10.894699151671984</v>
      </c>
      <c r="R14" s="25">
        <f>AVERAGE('2017:2023'!O14)</f>
        <v>12.857142857142858</v>
      </c>
      <c r="S14" s="32">
        <f>STDEV('2017:2023'!O14)/SQRT(1+E$1-C$1)</f>
        <v>1.8313223355266106</v>
      </c>
      <c r="T14" s="25">
        <f>AVERAGE('2017:2023'!R14)</f>
        <v>13.094621875</v>
      </c>
      <c r="U14" s="32">
        <f>STDEV('2018:2023'!R14)/SQRT(1+E$1-2018)</f>
        <v>0.48917638045108175</v>
      </c>
      <c r="V14" s="25">
        <f>AVERAGE('2017:2023'!S14)</f>
        <v>73.793407174984353</v>
      </c>
      <c r="W14" s="25">
        <f>STDEV('2017:2023'!S14)/SQRT(1+E$1-C$1)</f>
        <v>10.450867880146212</v>
      </c>
      <c r="X14" s="4"/>
      <c r="Y14" s="1">
        <f>MAX('2017:2023'!N14)</f>
        <v>86.4</v>
      </c>
      <c r="Z14" s="1">
        <f>MIN('2017:2023'!N14)</f>
        <v>6.4</v>
      </c>
    </row>
    <row r="15" spans="1:26" x14ac:dyDescent="0.2">
      <c r="A15" s="3" t="s">
        <v>28</v>
      </c>
      <c r="B15" s="25">
        <f>AVERAGE('2017:2023'!B15)</f>
        <v>8.463654377880184</v>
      </c>
      <c r="C15" s="25">
        <f>STDEV('2017:2023'!B15)/SQRT(1+E$1-C$1)</f>
        <v>0.47727401043045969</v>
      </c>
      <c r="D15" s="25">
        <f>AVERAGE('2017:2023'!C15)</f>
        <v>22.46857142857143</v>
      </c>
      <c r="E15" s="25">
        <f>STDEV('2017:2023'!C15)/SQRT(1+E$1-C$1)</f>
        <v>0.62913863710016205</v>
      </c>
      <c r="F15" s="25">
        <f>AVERAGE('2017:2023'!D15)</f>
        <v>15.321815476190475</v>
      </c>
      <c r="G15" s="25">
        <f>STDEV('2017:2023'!D15)/SQRT(1+E$1-C$1)</f>
        <v>0.53509610425070375</v>
      </c>
      <c r="H15" s="25">
        <f>MAX('2017:2023'!E15)</f>
        <v>34.11</v>
      </c>
      <c r="I15" s="25">
        <f>MIN('2017:2023'!G15)</f>
        <v>-1.0189999999999999</v>
      </c>
      <c r="J15" s="25">
        <f>AVERAGE('2017:2023'!I15)</f>
        <v>66.851387288786484</v>
      </c>
      <c r="K15" s="25">
        <f>STDEV('2017:2023'!I15)/SQRT(1+E$1-C$1)</f>
        <v>1.450453292694406</v>
      </c>
      <c r="L15" s="25">
        <f>AVERAGE('2017:2023'!J15)</f>
        <v>671.42871428571436</v>
      </c>
      <c r="M15" s="25">
        <f>STDEV('2017:2023'!J15)/SQRT(1+E$1-C$1)</f>
        <v>15.822067623770158</v>
      </c>
      <c r="N15" s="25">
        <f>AVERAGE('2017:2023'!K15)</f>
        <v>1.3831013824884795</v>
      </c>
      <c r="O15" s="25">
        <f>STDEV('2017:2023'!K15)/SQRT(1+E$1-C$1)</f>
        <v>5.9045529692155645E-2</v>
      </c>
      <c r="P15" s="25">
        <f>AVERAGE('2017:2023'!N15)</f>
        <v>39.457428571428572</v>
      </c>
      <c r="Q15" s="25">
        <f>STDEV('2017:2023'!N15)/SQRT(1+E$1-C$1)</f>
        <v>7.4515193045162418</v>
      </c>
      <c r="R15" s="25">
        <f>AVERAGE('2017:2023'!O15)</f>
        <v>9.5714285714285712</v>
      </c>
      <c r="S15" s="32">
        <f>STDEV('2017:2023'!O15)/SQRT(1+E$1-C$1)</f>
        <v>1.4451419909993821</v>
      </c>
      <c r="T15" s="25">
        <f>AVERAGE('2017:2023'!R15)</f>
        <v>17.257579525089607</v>
      </c>
      <c r="U15" s="32">
        <f>STDEV('2018:2023'!R15)/SQRT(1+E$1-2018)</f>
        <v>0.35240854764476681</v>
      </c>
      <c r="V15" s="25">
        <f>AVERAGE('2017:2023'!S15)</f>
        <v>106.25814329319746</v>
      </c>
      <c r="W15" s="25">
        <f>STDEV('2017:2023'!S15)/SQRT(1+E$1-C$1)</f>
        <v>15.084727797468586</v>
      </c>
      <c r="X15" s="4"/>
      <c r="Y15" s="1">
        <f>MAX('2017:2023'!N15)</f>
        <v>74</v>
      </c>
      <c r="Z15" s="1">
        <f>MIN('2017:2023'!N15)</f>
        <v>19.997999999999998</v>
      </c>
    </row>
    <row r="16" spans="1:26" x14ac:dyDescent="0.2">
      <c r="A16" s="3" t="s">
        <v>29</v>
      </c>
      <c r="B16" s="25">
        <f>AVERAGE('2017:2023'!B16)</f>
        <v>12.626052380952382</v>
      </c>
      <c r="C16" s="25">
        <f>STDEV('2017:2023'!B16)/SQRT(1+E$1-C$1)</f>
        <v>0.48703980052355966</v>
      </c>
      <c r="D16" s="25">
        <f>AVERAGE('2017:2023'!C16)</f>
        <v>26.778380952380957</v>
      </c>
      <c r="E16" s="25">
        <f>STDEV('2017:2023'!C16)/SQRT(1+E$1-C$1)</f>
        <v>0.63459373925983953</v>
      </c>
      <c r="F16" s="25">
        <f>AVERAGE('2017:2023'!D16)</f>
        <v>19.257772718253964</v>
      </c>
      <c r="G16" s="25">
        <f>STDEV('2017:2023'!D16)/SQRT(1+E$1-C$1)</f>
        <v>0.43465686809787984</v>
      </c>
      <c r="H16" s="25">
        <f>MAX('2017:2023'!E16)</f>
        <v>40.64</v>
      </c>
      <c r="I16" s="25">
        <f>MIN('2017:2023'!G16)</f>
        <v>4.3730000000000002</v>
      </c>
      <c r="J16" s="25">
        <f>AVERAGE('2017:2023'!I16)</f>
        <v>68.099616666666662</v>
      </c>
      <c r="K16" s="25">
        <f>STDEV('2017:2023'!I16)/SQRT(1+E$1-C$1)</f>
        <v>2.3772840581394803</v>
      </c>
      <c r="L16" s="25">
        <f>AVERAGE('2017:2023'!J16)</f>
        <v>694.62657142857131</v>
      </c>
      <c r="M16" s="25">
        <f>STDEV('2017:2023'!J16)/SQRT(1+E$1-C$1)</f>
        <v>17.59322135945321</v>
      </c>
      <c r="N16" s="25">
        <f>AVERAGE('2017:2023'!K16)</f>
        <v>1.2699931547619046</v>
      </c>
      <c r="O16" s="33">
        <f>STDEV('2017:2023'!K16)/SQRT(1+E$1-C$1)</f>
        <v>3.7582612564257489E-2</v>
      </c>
      <c r="P16" s="25">
        <f>AVERAGE('2017:2023'!N16)</f>
        <v>57.275142857142853</v>
      </c>
      <c r="Q16" s="25">
        <f>STDEV('2017:2023'!N16)/SQRT(1+E$1-C$1)</f>
        <v>9.8599518771852033</v>
      </c>
      <c r="R16" s="25">
        <f>AVERAGE('2017:2023'!O16)</f>
        <v>10.142857142857142</v>
      </c>
      <c r="S16" s="32">
        <f>STDEV('2017:2023'!O16)/SQRT(1+E$1-C$1)</f>
        <v>1.203735681882337</v>
      </c>
      <c r="T16" s="25">
        <f>AVERAGE('2017:2023'!R16)</f>
        <v>21.675524603174605</v>
      </c>
      <c r="U16" s="32">
        <f>STDEV('2017:2023'!R16)/SQRT(1+E$1-C$1)</f>
        <v>0.54369942604335875</v>
      </c>
      <c r="V16" s="25">
        <f>AVERAGE('2017:2023'!S16)</f>
        <v>121.70964951047495</v>
      </c>
      <c r="W16" s="25">
        <f>STDEV('2017:2023'!S16)/SQRT(1+E$1-C$1)</f>
        <v>17.333512323551847</v>
      </c>
      <c r="X16" s="4"/>
      <c r="Y16" s="1">
        <f>MAX('2017:2023'!N16)</f>
        <v>85.927999999999997</v>
      </c>
      <c r="Z16" s="1">
        <f>MIN('2017:2023'!N16)</f>
        <v>2.1779999999999999</v>
      </c>
    </row>
    <row r="17" spans="1:26" x14ac:dyDescent="0.2">
      <c r="A17" s="3" t="s">
        <v>30</v>
      </c>
      <c r="B17" s="25">
        <f>AVERAGE('2017:2023'!B17)</f>
        <v>14.375737327188942</v>
      </c>
      <c r="C17" s="25">
        <f>STDEV('2017:2023'!B17)/SQRT(1+E$1-C$1)</f>
        <v>0.1611066306400239</v>
      </c>
      <c r="D17" s="25">
        <f>AVERAGE('2017:2023'!C17)</f>
        <v>29.583041474654379</v>
      </c>
      <c r="E17" s="25">
        <f>STDEV('2017:2023'!C17)/SQRT(1+E$1-C$1)</f>
        <v>0.37585671662121328</v>
      </c>
      <c r="F17" s="25">
        <f>AVERAGE('2017:2023'!D17)</f>
        <v>21.516985215053769</v>
      </c>
      <c r="G17" s="25">
        <f>STDEV('2017:2023'!D17)/SQRT(1+E$1-C$1)</f>
        <v>0.20065316256056345</v>
      </c>
      <c r="H17" s="25">
        <f>MAX('2017:2023'!E17)</f>
        <v>38.49</v>
      </c>
      <c r="I17" s="25">
        <f>MIN('2017:2023'!G17)</f>
        <v>5.1349999999999998</v>
      </c>
      <c r="J17" s="25">
        <f>AVERAGE('2017:2023'!I17)</f>
        <v>63.653692204301073</v>
      </c>
      <c r="K17" s="25">
        <f>STDEV('2017:2023'!I17)/SQRT(1+E$1-C$1)</f>
        <v>1.6012787879226684</v>
      </c>
      <c r="L17" s="25">
        <f>AVERAGE('2017:2023'!J17)</f>
        <v>792.20057142857149</v>
      </c>
      <c r="M17" s="25">
        <f>STDEV('2017:2023'!J17)/SQRT(1+E$1-C$1)</f>
        <v>12.025509696864729</v>
      </c>
      <c r="N17" s="25">
        <f>AVERAGE('2017:2023'!K17)</f>
        <v>1.2552329109062981</v>
      </c>
      <c r="O17" s="33">
        <f>STDEV('2017:2023'!K17)/SQRT(1+E$1-C$1)</f>
        <v>9.1573859399988425E-2</v>
      </c>
      <c r="P17" s="25">
        <f>AVERAGE('2017:2023'!N17)</f>
        <v>26.09057142857143</v>
      </c>
      <c r="Q17" s="25">
        <f>STDEV('2017:2023'!N17)/SQRT(1+E$1-C$1)</f>
        <v>11.836728961879917</v>
      </c>
      <c r="R17" s="25">
        <f>AVERAGE('2017:2023'!O17)</f>
        <v>5.2857142857142856</v>
      </c>
      <c r="S17" s="32">
        <f>STDEV('2017:2023'!O17)/SQRT(1+E$1-C$1)</f>
        <v>1.1487941030299824</v>
      </c>
      <c r="T17" s="25">
        <f>AVERAGE('2017:2023'!R17)</f>
        <v>25.04282642089094</v>
      </c>
      <c r="U17" s="32">
        <f>STDEV('2017:2023'!R17)/SQRT(1+E$1-C$1)</f>
        <v>0.47072749270317993</v>
      </c>
      <c r="V17" s="25">
        <f>AVERAGE('2017:2023'!S17)</f>
        <v>138.83901844284773</v>
      </c>
      <c r="W17" s="25">
        <f>STDEV('2017:2023'!S17)/SQRT(1+E$1-C$1)</f>
        <v>19.165264210211834</v>
      </c>
      <c r="X17" s="4"/>
      <c r="Y17" s="1">
        <f>MAX('2017:2023'!N17)</f>
        <v>91.200000000000017</v>
      </c>
      <c r="Z17" s="1">
        <f>MIN('2017:2023'!N17)</f>
        <v>0.79200000000000004</v>
      </c>
    </row>
    <row r="18" spans="1:26" x14ac:dyDescent="0.2">
      <c r="A18" s="3" t="s">
        <v>31</v>
      </c>
      <c r="B18" s="25">
        <f>AVERAGE('2017:2023'!B18)</f>
        <v>14.01990322580645</v>
      </c>
      <c r="C18" s="25">
        <f>STDEV('2017:2023'!B18)/SQRT(1+E$1-C$1)</f>
        <v>0.22650056461906762</v>
      </c>
      <c r="D18" s="25">
        <f>AVERAGE('2017:2023'!C18)</f>
        <v>29.642073732718895</v>
      </c>
      <c r="E18" s="25">
        <f>STDEV('2017:2023'!C18)/SQRT(1+E$1-C$1)</f>
        <v>0.34925346603108404</v>
      </c>
      <c r="F18" s="25">
        <f>AVERAGE('2017:2023'!D18)</f>
        <v>21.252042530721969</v>
      </c>
      <c r="G18" s="25">
        <f>STDEV('2017:2023'!D18)/SQRT(1+E$1-C$1)</f>
        <v>0.29042843158978465</v>
      </c>
      <c r="H18" s="25">
        <f>MAX('2017:2023'!E18)</f>
        <v>39.83</v>
      </c>
      <c r="I18" s="25">
        <f>MIN('2017:2023'!G18)</f>
        <v>6.2220000000000004</v>
      </c>
      <c r="J18" s="25">
        <f>AVERAGE('2017:2023'!I18)</f>
        <v>64.609162058371723</v>
      </c>
      <c r="K18" s="25">
        <f>STDEV('2017:2023'!I18)/SQRT(1+E$1-C$1)</f>
        <v>1.0953789822111206</v>
      </c>
      <c r="L18" s="25">
        <f>AVERAGE('2017:2023'!J18)</f>
        <v>699.73342857142859</v>
      </c>
      <c r="M18" s="25">
        <f>STDEV('2017:2023'!J18)/SQRT(1+E$1-C$1)</f>
        <v>15.085166496638106</v>
      </c>
      <c r="N18" s="25">
        <f>AVERAGE('2017:2023'!K18)</f>
        <v>1.1119786866359447</v>
      </c>
      <c r="O18" s="33">
        <f>STDEV('2017:2023'!K18)/SQRT(1+E$1-C$1)</f>
        <v>8.9890107181385862E-2</v>
      </c>
      <c r="P18" s="25">
        <f>AVERAGE('2017:2023'!N18)</f>
        <v>16.00057142857143</v>
      </c>
      <c r="Q18" s="25">
        <f>STDEV('2017:2023'!N18)/SQRT(1+E$1-C$1)</f>
        <v>6.46336581510469</v>
      </c>
      <c r="R18" s="25">
        <f>AVERAGE('2017:2023'!O18)</f>
        <v>5.5714285714285712</v>
      </c>
      <c r="S18" s="32">
        <f>STDEV('2017:2023'!O18)/SQRT(1+E$1-C$1)</f>
        <v>1.2697420596165128</v>
      </c>
      <c r="T18" s="25">
        <f>AVERAGE('2017:2023'!R18)</f>
        <v>25.88655587557604</v>
      </c>
      <c r="U18" s="32">
        <f>STDEV('2017:2023'!R18)/SQRT(1+E$1-C$1)</f>
        <v>0.43473940811582701</v>
      </c>
      <c r="V18" s="25">
        <f>AVERAGE('2017:2023'!S18)</f>
        <v>118.83578901236243</v>
      </c>
      <c r="W18" s="25">
        <f>STDEV('2017:2023'!S18)/SQRT(1+E$1-C$1)</f>
        <v>15.406905634838955</v>
      </c>
      <c r="X18" s="4"/>
      <c r="Y18" s="1">
        <f>MAX('2017:2023'!N18)</f>
        <v>44.599999999999994</v>
      </c>
      <c r="Z18" s="1">
        <f>MIN('2017:2023'!N18)</f>
        <v>0.4</v>
      </c>
    </row>
    <row r="19" spans="1:26" x14ac:dyDescent="0.2">
      <c r="A19" s="3" t="s">
        <v>32</v>
      </c>
      <c r="B19" s="25">
        <f>AVERAGE('2017:2023'!B19)</f>
        <v>11.194714285714285</v>
      </c>
      <c r="C19" s="25">
        <f>STDEV('2017:2023'!B19)/SQRT(1+E$1-C$1)</f>
        <v>0.48889706282076562</v>
      </c>
      <c r="D19" s="25">
        <f>AVERAGE('2017:2023'!C19)</f>
        <v>25.044238095238093</v>
      </c>
      <c r="E19" s="25">
        <f>STDEV('2017:2023'!C19)/SQRT(1+E$1-C$1)</f>
        <v>0.44348996943069297</v>
      </c>
      <c r="F19" s="25">
        <f>AVERAGE('2017:2023'!D19)</f>
        <v>17.65550542046606</v>
      </c>
      <c r="G19" s="25">
        <f>STDEV('2017:2023'!D19)/SQRT(1+E$1-C$1)</f>
        <v>0.37493192072992199</v>
      </c>
      <c r="H19" s="25">
        <f>MAX('2017:2023'!E19)</f>
        <v>33.68</v>
      </c>
      <c r="I19" s="25">
        <f>MIN('2017:2023'!G19)</f>
        <v>2.7650000000000001</v>
      </c>
      <c r="J19" s="25">
        <f>AVERAGE('2017:2023'!I19)</f>
        <v>71.57423731425196</v>
      </c>
      <c r="K19" s="25">
        <f>STDEV('2017:2023'!I19)/SQRT(1+E$1-C$1)</f>
        <v>1.8889802493370302</v>
      </c>
      <c r="L19" s="25">
        <f>AVERAGE('2017:2023'!J19)</f>
        <v>504.28742857142862</v>
      </c>
      <c r="M19" s="25">
        <f>STDEV('2017:2023'!J19)/SQRT(1+E$1-C$1)</f>
        <v>13.867524240635946</v>
      </c>
      <c r="N19" s="25">
        <f>AVERAGE('2017:2023'!K19)</f>
        <v>1.068386911094225</v>
      </c>
      <c r="O19" s="33">
        <f>STDEV('2017:2023'!K19)/SQRT(1+E$1-C$1)</f>
        <v>3.9833264565587029E-2</v>
      </c>
      <c r="P19" s="25">
        <f>AVERAGE('2017:2023'!N19)</f>
        <v>38.439714285714281</v>
      </c>
      <c r="Q19" s="25">
        <f>STDEV('2017:2023'!N19)/SQRT(1+E$1-C$1)</f>
        <v>10.552161741319454</v>
      </c>
      <c r="R19" s="25">
        <f>AVERAGE('2017:2023'!O19)</f>
        <v>8.5714285714285712</v>
      </c>
      <c r="S19" s="32">
        <f>STDEV('2017:2023'!O19)/SQRT(1+E$1-C$1)</f>
        <v>1.6454430993496181</v>
      </c>
      <c r="T19" s="25">
        <f>AVERAGE('2017:2023'!R19)</f>
        <v>21.41524530986154</v>
      </c>
      <c r="U19" s="32">
        <f>STDEV('2017:2023'!R19)/SQRT(1+E$1-C$1)</f>
        <v>0.36667787467035318</v>
      </c>
      <c r="V19" s="25">
        <f>AVERAGE('2017:2023'!S19)</f>
        <v>78.58577928219249</v>
      </c>
      <c r="W19" s="25">
        <f>STDEV('2017:2023'!S19)/SQRT(1+E$1-C$1)</f>
        <v>9.7351794654835206</v>
      </c>
      <c r="X19" s="4"/>
      <c r="Y19" s="1">
        <f>MAX('2017:2023'!N19)</f>
        <v>66.72399999999999</v>
      </c>
      <c r="Z19" s="1">
        <f>MIN('2017:2023'!N19)</f>
        <v>3.5640000000000001</v>
      </c>
    </row>
    <row r="20" spans="1:26" x14ac:dyDescent="0.2">
      <c r="A20" s="3" t="s">
        <v>33</v>
      </c>
      <c r="B20" s="25">
        <f>AVERAGE('2017:2023'!B20)</f>
        <v>7.2316635944700449</v>
      </c>
      <c r="C20" s="25">
        <f>STDEV('2017:2023'!B20)/SQRT(1+E$1-C$1)</f>
        <v>0.55928937989928229</v>
      </c>
      <c r="D20" s="25">
        <f>AVERAGE('2017:2023'!C20)</f>
        <v>21.149493087557605</v>
      </c>
      <c r="E20" s="25">
        <f>STDEV('2017:2023'!C20)/SQRT(1+E$1-C$1)</f>
        <v>0.79501608572894611</v>
      </c>
      <c r="F20" s="25">
        <f>AVERAGE('2017:2023'!D20)</f>
        <v>13.722839477726572</v>
      </c>
      <c r="G20" s="25">
        <f>STDEV('2017:2023'!D20)/SQRT(1+E$1-C$1)</f>
        <v>0.61614684281715293</v>
      </c>
      <c r="H20" s="25">
        <f>MAX('2017:2023'!E20)</f>
        <v>29.8</v>
      </c>
      <c r="I20" s="25">
        <f>MIN('2017:2023'!G20)</f>
        <v>-1.087</v>
      </c>
      <c r="J20" s="25">
        <f>AVERAGE('2017:2023'!I20)</f>
        <v>74.624223886328721</v>
      </c>
      <c r="K20" s="25">
        <f>STDEV('2017:2023'!I20)/SQRT(1+E$1-C$1)</f>
        <v>0.9139419257048409</v>
      </c>
      <c r="L20" s="25">
        <f>AVERAGE('2017:2023'!J20)</f>
        <v>366.51928571428567</v>
      </c>
      <c r="M20" s="25">
        <f>STDEV('2017:2023'!J20)/SQRT(1+E$1-C$1)</f>
        <v>7.0586446281417432</v>
      </c>
      <c r="N20" s="25">
        <f>AVERAGE('2017:2023'!K20)</f>
        <v>1.0373027073732717</v>
      </c>
      <c r="O20" s="33">
        <f>STDEV('2017:2023'!K20)/SQRT(1+E$1-C$1)</f>
        <v>7.3942544753303474E-2</v>
      </c>
      <c r="P20" s="25">
        <f>AVERAGE('2017:2023'!N20)</f>
        <v>29.599714285714281</v>
      </c>
      <c r="Q20" s="25">
        <f>STDEV('2017:2023'!N20)/SQRT(1+E$1-C$1)</f>
        <v>3.927551240696848</v>
      </c>
      <c r="R20" s="25">
        <f>AVERAGE('2017:2023'!O20)</f>
        <v>11.428571428571429</v>
      </c>
      <c r="S20" s="32">
        <f>STDEV('2017:2023'!O20)/SQRT(1+E$1-C$1)</f>
        <v>1.5252968931473299</v>
      </c>
      <c r="T20" s="25">
        <f>AVERAGE('2017:2023'!R20)</f>
        <v>16.790747887864825</v>
      </c>
      <c r="U20" s="32">
        <f>STDEV('2017:2023'!R20)/SQRT(1+E$1-C$1)</f>
        <v>0.57550104576192196</v>
      </c>
      <c r="V20" s="25">
        <f>AVERAGE('2017:2023'!S20)</f>
        <v>50.02769089487159</v>
      </c>
      <c r="W20" s="25">
        <f>STDEV('2017:2023'!S20)/SQRT(1+E$1-C$1)</f>
        <v>5.3965923531237561</v>
      </c>
      <c r="X20" s="4"/>
      <c r="Y20" s="1">
        <f>MAX('2017:2023'!N20)</f>
        <v>39.800000000000004</v>
      </c>
      <c r="Z20" s="1">
        <f>MIN('2017:2023'!N20)</f>
        <v>11.286000000000001</v>
      </c>
    </row>
    <row r="21" spans="1:26" x14ac:dyDescent="0.2">
      <c r="A21" s="3" t="s">
        <v>34</v>
      </c>
      <c r="B21" s="25">
        <f>AVERAGE('2017:2023'!B21)</f>
        <v>4.0925095238095235</v>
      </c>
      <c r="C21" s="25">
        <f>STDEV('2017:2023'!B21)/SQRT(1+E$1-C$1)</f>
        <v>0.40538241164044359</v>
      </c>
      <c r="D21" s="25">
        <f>AVERAGE('2017:2023'!C21)</f>
        <v>13.773995238095241</v>
      </c>
      <c r="E21" s="25">
        <f>STDEV('2017:2023'!C21)/SQRT(1+E$1-C$1)</f>
        <v>0.52523127394871194</v>
      </c>
      <c r="F21" s="25">
        <f>AVERAGE('2017:2023'!D21)</f>
        <v>8.6792618055555568</v>
      </c>
      <c r="G21" s="25">
        <f>STDEV('2017:2023'!D21)/SQRT(1+E$1-C$1)</f>
        <v>0.38339842132769952</v>
      </c>
      <c r="H21" s="25">
        <f>MAX('2017:2023'!E21)</f>
        <v>22.5</v>
      </c>
      <c r="I21" s="25">
        <f>MIN('2017:2023'!G21)</f>
        <v>-3.2829999999999999</v>
      </c>
      <c r="J21" s="25">
        <f>AVERAGE('2017:2023'!I21)</f>
        <v>82.181070039682524</v>
      </c>
      <c r="K21" s="25">
        <f>STDEV('2017:2023'!I21)/SQRT(1+E$1-C$1)</f>
        <v>1.8099786021517954</v>
      </c>
      <c r="L21" s="25">
        <f>AVERAGE('2017:2023'!J21)</f>
        <v>209.63228571428573</v>
      </c>
      <c r="M21" s="25">
        <f>STDEV('2017:2023'!J21)/SQRT(1+E$1-C$1)</f>
        <v>7.2148825245832953</v>
      </c>
      <c r="N21" s="25">
        <f>AVERAGE('2017:2023'!K21)</f>
        <v>1.3979324404761901</v>
      </c>
      <c r="O21" s="33">
        <f>STDEV('2017:2023'!K21)/SQRT(1+E$1-C$1)</f>
        <v>0.12816291569078625</v>
      </c>
      <c r="P21" s="25">
        <f>AVERAGE('2017:2023'!N21)</f>
        <v>63.845714285714294</v>
      </c>
      <c r="Q21" s="25">
        <f>STDEV('2017:2023'!N21)/SQRT(1+E$1-C$1)</f>
        <v>13.812837068870264</v>
      </c>
      <c r="R21" s="25">
        <f>AVERAGE('2017:2023'!O21)</f>
        <v>18.571428571428573</v>
      </c>
      <c r="S21" s="32">
        <f>STDEV('2017:2023'!O21)/SQRT(1+E$1-C$1)</f>
        <v>1.8498023428147652</v>
      </c>
      <c r="T21" s="25">
        <f>AVERAGE('2017:2023'!R21)</f>
        <v>11.297243154761903</v>
      </c>
      <c r="U21" s="32">
        <f>STDEV('2017:2023'!R21)/SQRT(1+E$1-C$1)</f>
        <v>0.41355816351568259</v>
      </c>
      <c r="V21" s="25">
        <f>AVERAGE('2017:2023'!S21)</f>
        <v>24.920624328042148</v>
      </c>
      <c r="W21" s="25">
        <f>STDEV('2017:2023'!S21)/SQRT(1+E$1-C$1)</f>
        <v>2.2450450070530783</v>
      </c>
      <c r="X21" s="4"/>
      <c r="Y21" s="1">
        <f>MAX('2017:2023'!N21)</f>
        <v>122.60000000000001</v>
      </c>
      <c r="Z21" s="1">
        <f>MIN('2017:2023'!N21)</f>
        <v>18.599999999999994</v>
      </c>
    </row>
    <row r="22" spans="1:26" ht="13.5" thickBot="1" x14ac:dyDescent="0.25">
      <c r="A22" s="9" t="s">
        <v>35</v>
      </c>
      <c r="B22" s="10">
        <f>AVERAGE('2017:2023'!B22)</f>
        <v>2.5096589861751148</v>
      </c>
      <c r="C22" s="10">
        <f>STDEV('2017:2023'!B22)/SQRT(1+E$1-C$1)</f>
        <v>0.1746868251658783</v>
      </c>
      <c r="D22" s="10">
        <f>AVERAGE('2017:2023'!C22)</f>
        <v>10.785248847926267</v>
      </c>
      <c r="E22" s="10">
        <f>STDEV('2017:2023'!C22)/SQRT(1+E$1-C$1)</f>
        <v>0.40843530531545552</v>
      </c>
      <c r="F22" s="10">
        <f>AVERAGE('2017:2023'!D22)</f>
        <v>6.4502350230414738</v>
      </c>
      <c r="G22" s="10">
        <f>STDEV('2017:2023'!D22)/SQRT(1+E$1-C$1)</f>
        <v>0.25125552839402954</v>
      </c>
      <c r="H22" s="10">
        <f>MAX('2017:2023'!E22)</f>
        <v>18.8</v>
      </c>
      <c r="I22" s="10">
        <f>MIN('2017:2023'!G22)</f>
        <v>-4.8890000000000002</v>
      </c>
      <c r="J22" s="10">
        <f>AVERAGE('2017:2023'!I22)</f>
        <v>85.237531874039931</v>
      </c>
      <c r="K22" s="10">
        <f>STDEV('2017:2023'!I22)/SQRT(1+E$1-C$1)</f>
        <v>1.895491732648932</v>
      </c>
      <c r="L22" s="10">
        <f>AVERAGE('2017:2023'!J22)</f>
        <v>166.97257142857143</v>
      </c>
      <c r="M22" s="10">
        <f>STDEV('2017:2023'!J22)/SQRT(1+E$1-C$1)</f>
        <v>9.3736766122634005</v>
      </c>
      <c r="N22" s="10">
        <f>AVERAGE('2017:2023'!K22)</f>
        <v>1.4171971006144393</v>
      </c>
      <c r="O22" s="34">
        <f>STDEV('2017:2023'!K22)/SQRT(1+E$1-C$1)</f>
        <v>0.12358939788030647</v>
      </c>
      <c r="P22" s="10">
        <f>AVERAGE('2017:2023'!N22)</f>
        <v>41.131714285714281</v>
      </c>
      <c r="Q22" s="10">
        <f>STDEV('2017:2023'!N22)/SQRT(1+E$1-C$1)</f>
        <v>6.5749740021730751</v>
      </c>
      <c r="R22" s="10">
        <f>AVERAGE('2017:2023'!O22)</f>
        <v>18.857142857142858</v>
      </c>
      <c r="S22" s="35">
        <f>STDEV('2017:2023'!O22)/SQRT(1+E$1-C$1)</f>
        <v>2.4243661069253046</v>
      </c>
      <c r="T22" s="10">
        <f>AVERAGE('2017:2023'!R22)</f>
        <v>8.225016129032257</v>
      </c>
      <c r="U22" s="35">
        <f>STDEV('2017:2023'!R22)/SQRT(1+E$1-C$1)</f>
        <v>0.36436161743797285</v>
      </c>
      <c r="V22" s="10">
        <f>AVERAGE('2017:2023'!S22)</f>
        <v>18.833354040681211</v>
      </c>
      <c r="W22" s="10">
        <f>STDEV('2017:2023'!S22)/SQRT(1+E$1-C$1)</f>
        <v>2.0198024938750199</v>
      </c>
      <c r="X22" s="4"/>
      <c r="Y22" s="36">
        <f>MAX('2017:2023'!N22)</f>
        <v>61.2</v>
      </c>
      <c r="Z22" s="36">
        <f>MIN('2017:2023'!N22)</f>
        <v>13.662000000000004</v>
      </c>
    </row>
    <row r="23" spans="1:26" ht="13.5" thickTop="1" x14ac:dyDescent="0.2">
      <c r="A23" s="3" t="s">
        <v>36</v>
      </c>
      <c r="B23" s="37">
        <f>AVERAGE(B11:B22)</f>
        <v>7.1518048412635364</v>
      </c>
      <c r="C23" s="37"/>
      <c r="D23" s="37">
        <f>AVERAGE(D11:D22)</f>
        <v>19.571520653018343</v>
      </c>
      <c r="E23" s="37"/>
      <c r="F23" s="37">
        <f>AVERAGE(F11:F22)</f>
        <v>13.029563427294718</v>
      </c>
      <c r="G23" s="37"/>
      <c r="H23" s="37">
        <f>MAX(H11:H22)</f>
        <v>40.64</v>
      </c>
      <c r="I23" s="37">
        <f>MIN(I11:I22)</f>
        <v>-6.8339999999999996</v>
      </c>
      <c r="J23" s="37">
        <f>AVERAGE(J11:J22)</f>
        <v>73.133942797245183</v>
      </c>
      <c r="K23" s="38"/>
      <c r="L23" s="39">
        <f>SUM(L11:L22)</f>
        <v>5559.5210000000006</v>
      </c>
      <c r="M23" s="39"/>
      <c r="N23" s="37">
        <f>AVERAGE(N11:N22)</f>
        <v>1.3750580506276673</v>
      </c>
      <c r="O23" s="37"/>
      <c r="P23" s="39">
        <f>SUM(P11:P22)</f>
        <v>481.70971428571431</v>
      </c>
      <c r="Q23" s="37"/>
      <c r="R23" s="37">
        <f>SUM(R11:R22)</f>
        <v>139.57142857142856</v>
      </c>
      <c r="S23" s="37"/>
      <c r="T23" s="37">
        <f>AVERAGE(T11:T22)</f>
        <v>15.325060073645545</v>
      </c>
      <c r="U23" s="37"/>
      <c r="V23" s="39">
        <f>SUM(V11:V22)</f>
        <v>844.235326155915</v>
      </c>
      <c r="W23" s="37"/>
      <c r="X23" s="4"/>
      <c r="Y23" s="1">
        <f>MAX(Y11:Y22)</f>
        <v>122.60000000000001</v>
      </c>
      <c r="Z23" s="1">
        <f>MIN(Z11:Z22)</f>
        <v>0.4</v>
      </c>
    </row>
    <row r="24" spans="1:26" ht="14.25" x14ac:dyDescent="0.2">
      <c r="A24" s="4"/>
      <c r="B24" s="40"/>
      <c r="C24" s="40"/>
      <c r="D24" s="40"/>
      <c r="E24" s="40"/>
      <c r="F24" s="40"/>
      <c r="G24" s="23"/>
      <c r="H24" s="23"/>
      <c r="I24" s="23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35" sqref="C35"/>
    </sheetView>
  </sheetViews>
  <sheetFormatPr baseColWidth="10" defaultRowHeight="15" x14ac:dyDescent="0.25"/>
  <cols>
    <col min="3" max="3" width="53.28515625" bestFit="1" customWidth="1"/>
  </cols>
  <sheetData>
    <row r="2" spans="1:3" x14ac:dyDescent="0.25">
      <c r="A2" s="75" t="s">
        <v>63</v>
      </c>
      <c r="B2" s="75" t="s">
        <v>64</v>
      </c>
      <c r="C2" s="76" t="s">
        <v>65</v>
      </c>
    </row>
    <row r="3" spans="1:3" x14ac:dyDescent="0.25">
      <c r="A3" s="77" t="s">
        <v>4</v>
      </c>
      <c r="B3" s="78" t="s">
        <v>57</v>
      </c>
      <c r="C3" t="s">
        <v>66</v>
      </c>
    </row>
    <row r="4" spans="1:3" x14ac:dyDescent="0.25">
      <c r="A4" s="77" t="s">
        <v>5</v>
      </c>
      <c r="B4" s="78" t="s">
        <v>57</v>
      </c>
      <c r="C4" t="s">
        <v>67</v>
      </c>
    </row>
    <row r="5" spans="1:3" x14ac:dyDescent="0.25">
      <c r="A5" s="77" t="s">
        <v>6</v>
      </c>
      <c r="B5" s="78" t="s">
        <v>57</v>
      </c>
      <c r="C5" t="s">
        <v>68</v>
      </c>
    </row>
    <row r="6" spans="1:3" x14ac:dyDescent="0.25">
      <c r="A6" s="77" t="s">
        <v>7</v>
      </c>
      <c r="B6" s="78" t="s">
        <v>57</v>
      </c>
      <c r="C6" t="s">
        <v>69</v>
      </c>
    </row>
    <row r="7" spans="1:3" x14ac:dyDescent="0.25">
      <c r="A7" s="77" t="s">
        <v>8</v>
      </c>
      <c r="B7" s="78"/>
      <c r="C7" t="s">
        <v>70</v>
      </c>
    </row>
    <row r="8" spans="1:3" x14ac:dyDescent="0.25">
      <c r="A8" s="77" t="s">
        <v>9</v>
      </c>
      <c r="B8" s="78" t="s">
        <v>57</v>
      </c>
      <c r="C8" t="s">
        <v>71</v>
      </c>
    </row>
    <row r="9" spans="1:3" x14ac:dyDescent="0.25">
      <c r="A9" s="77" t="s">
        <v>8</v>
      </c>
      <c r="B9" s="78"/>
      <c r="C9" t="s">
        <v>72</v>
      </c>
    </row>
    <row r="10" spans="1:3" x14ac:dyDescent="0.25">
      <c r="A10" s="77" t="s">
        <v>10</v>
      </c>
      <c r="B10" s="78" t="s">
        <v>73</v>
      </c>
      <c r="C10" t="s">
        <v>74</v>
      </c>
    </row>
    <row r="11" spans="1:3" x14ac:dyDescent="0.25">
      <c r="A11" s="77" t="s">
        <v>11</v>
      </c>
      <c r="B11" s="78" t="s">
        <v>21</v>
      </c>
      <c r="C11" t="s">
        <v>75</v>
      </c>
    </row>
    <row r="12" spans="1:3" x14ac:dyDescent="0.25">
      <c r="A12" s="77" t="s">
        <v>12</v>
      </c>
      <c r="B12" s="78" t="s">
        <v>22</v>
      </c>
      <c r="C12" t="s">
        <v>76</v>
      </c>
    </row>
    <row r="13" spans="1:3" x14ac:dyDescent="0.25">
      <c r="A13" s="77" t="s">
        <v>77</v>
      </c>
      <c r="B13" s="78" t="s">
        <v>22</v>
      </c>
      <c r="C13" t="s">
        <v>78</v>
      </c>
    </row>
    <row r="14" spans="1:3" x14ac:dyDescent="0.25">
      <c r="A14" s="77" t="s">
        <v>8</v>
      </c>
      <c r="B14" s="78"/>
      <c r="C14" t="s">
        <v>79</v>
      </c>
    </row>
    <row r="15" spans="1:3" x14ac:dyDescent="0.25">
      <c r="A15" s="77" t="s">
        <v>14</v>
      </c>
      <c r="B15" s="78" t="s">
        <v>58</v>
      </c>
      <c r="C15" t="s">
        <v>80</v>
      </c>
    </row>
    <row r="16" spans="1:3" x14ac:dyDescent="0.25">
      <c r="A16" s="77" t="s">
        <v>15</v>
      </c>
      <c r="B16" s="78"/>
      <c r="C16" t="s">
        <v>81</v>
      </c>
    </row>
    <row r="17" spans="1:4" x14ac:dyDescent="0.25">
      <c r="A17" s="77" t="s">
        <v>16</v>
      </c>
      <c r="B17" s="78" t="s">
        <v>58</v>
      </c>
      <c r="C17" t="s">
        <v>82</v>
      </c>
    </row>
    <row r="18" spans="1:4" x14ac:dyDescent="0.25">
      <c r="A18" s="77" t="s">
        <v>8</v>
      </c>
      <c r="B18" s="78"/>
      <c r="C18" t="s">
        <v>83</v>
      </c>
    </row>
    <row r="19" spans="1:4" x14ac:dyDescent="0.25">
      <c r="A19" s="77" t="s">
        <v>53</v>
      </c>
      <c r="B19" s="79" t="s">
        <v>19</v>
      </c>
      <c r="C19" t="s">
        <v>84</v>
      </c>
    </row>
    <row r="20" spans="1:4" x14ac:dyDescent="0.25">
      <c r="A20" s="77" t="s">
        <v>85</v>
      </c>
      <c r="B20" s="78" t="s">
        <v>58</v>
      </c>
      <c r="C20" t="s">
        <v>86</v>
      </c>
      <c r="D20" t="s">
        <v>87</v>
      </c>
    </row>
    <row r="24" spans="1:4" x14ac:dyDescent="0.25">
      <c r="A24" s="54"/>
      <c r="B24" s="54"/>
    </row>
    <row r="25" spans="1:4" x14ac:dyDescent="0.25">
      <c r="A25" s="41"/>
      <c r="B25" s="41"/>
    </row>
    <row r="26" spans="1:4" x14ac:dyDescent="0.25">
      <c r="A26" s="41"/>
      <c r="B26" s="41"/>
    </row>
    <row r="27" spans="1:4" x14ac:dyDescent="0.25">
      <c r="A27" s="41"/>
      <c r="B27" s="41"/>
    </row>
    <row r="28" spans="1:4" x14ac:dyDescent="0.25">
      <c r="A28" s="41"/>
      <c r="B28" s="41"/>
    </row>
    <row r="29" spans="1:4" x14ac:dyDescent="0.25">
      <c r="A29" s="41"/>
      <c r="B29" s="41"/>
    </row>
    <row r="30" spans="1:4" x14ac:dyDescent="0.25">
      <c r="A30" s="54"/>
      <c r="B30" s="54"/>
    </row>
    <row r="31" spans="1:4" x14ac:dyDescent="0.25">
      <c r="A31" s="41"/>
      <c r="B31" s="41"/>
    </row>
    <row r="32" spans="1:4" x14ac:dyDescent="0.25">
      <c r="A32" s="41"/>
    </row>
    <row r="33" spans="1:2" x14ac:dyDescent="0.25">
      <c r="A33" s="41"/>
    </row>
    <row r="34" spans="1:2" x14ac:dyDescent="0.25">
      <c r="A34" s="41"/>
      <c r="B34" s="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Tobar Pardo</dc:creator>
  <cp:lastModifiedBy>Laura Alti Palacios</cp:lastModifiedBy>
  <dcterms:created xsi:type="dcterms:W3CDTF">2018-01-09T11:48:21Z</dcterms:created>
  <dcterms:modified xsi:type="dcterms:W3CDTF">2024-02-21T10:27:52Z</dcterms:modified>
</cp:coreProperties>
</file>