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0" yWindow="0" windowWidth="12960" windowHeight="10125" tabRatio="746" firstSheet="2" activeTab="23"/>
  </bookViews>
  <sheets>
    <sheet name="2001" sheetId="1" r:id="rId1"/>
    <sheet name="2002" sheetId="2" r:id="rId2"/>
    <sheet name="2003" sheetId="3" r:id="rId3"/>
    <sheet name="2004" sheetId="4" r:id="rId4"/>
    <sheet name="2005" sheetId="5" r:id="rId5"/>
    <sheet name="2006" sheetId="12" r:id="rId6"/>
    <sheet name="2007" sheetId="13" r:id="rId7"/>
    <sheet name="2008" sheetId="14" r:id="rId8"/>
    <sheet name="2009" sheetId="15" r:id="rId9"/>
    <sheet name="2010" sheetId="16" r:id="rId10"/>
    <sheet name="2011" sheetId="17" r:id="rId11"/>
    <sheet name="2012" sheetId="18" r:id="rId12"/>
    <sheet name="2013" sheetId="19" r:id="rId13"/>
    <sheet name="2014" sheetId="20" r:id="rId14"/>
    <sheet name="2015" sheetId="21" r:id="rId15"/>
    <sheet name="2016" sheetId="22" r:id="rId16"/>
    <sheet name="2017" sheetId="23" r:id="rId17"/>
    <sheet name="2018" sheetId="24" r:id="rId18"/>
    <sheet name="2019" sheetId="25" r:id="rId19"/>
    <sheet name="2020" sheetId="26" r:id="rId20"/>
    <sheet name="2021" sheetId="27" r:id="rId21"/>
    <sheet name="2022" sheetId="28" r:id="rId22"/>
    <sheet name="2023" sheetId="31" r:id="rId23"/>
    <sheet name="Resumen" sheetId="6" r:id="rId24"/>
    <sheet name="Leyenda" sheetId="29" r:id="rId25"/>
    <sheet name="ResumenEstadistica" sheetId="30" r:id="rId26"/>
  </sheets>
  <calcPr calcId="162913"/>
</workbook>
</file>

<file path=xl/calcChain.xml><?xml version="1.0" encoding="utf-8"?>
<calcChain xmlns="http://schemas.openxmlformats.org/spreadsheetml/2006/main">
  <c r="Z22" i="6" l="1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4" i="6"/>
  <c r="Y14" i="6"/>
  <c r="Z13" i="6"/>
  <c r="Y13" i="6"/>
  <c r="Z12" i="6"/>
  <c r="Y12" i="6"/>
  <c r="Y23" i="6" s="1"/>
  <c r="Z11" i="6"/>
  <c r="Y11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W16" i="6"/>
  <c r="V16" i="6"/>
  <c r="V23" i="6" s="1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L23" i="6" s="1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D23" i="6" s="1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J23" i="6" s="1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P23" i="6" s="1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R23" i="6" s="1"/>
  <c r="Q11" i="6"/>
  <c r="P11" i="6"/>
  <c r="O11" i="6"/>
  <c r="N11" i="6"/>
  <c r="N23" i="6" s="1"/>
  <c r="M11" i="6"/>
  <c r="L11" i="6"/>
  <c r="K11" i="6"/>
  <c r="J11" i="6"/>
  <c r="I11" i="6"/>
  <c r="I23" i="6" s="1"/>
  <c r="H11" i="6"/>
  <c r="G11" i="6"/>
  <c r="F11" i="6"/>
  <c r="F23" i="6" s="1"/>
  <c r="E11" i="6"/>
  <c r="D11" i="6"/>
  <c r="C11" i="6"/>
  <c r="B11" i="6"/>
  <c r="B23" i="6" s="1"/>
  <c r="M22" i="30"/>
  <c r="AB21" i="30"/>
  <c r="L22" i="30"/>
  <c r="K22" i="30"/>
  <c r="AB19" i="30"/>
  <c r="J22" i="30"/>
  <c r="AB18" i="30"/>
  <c r="I22" i="30"/>
  <c r="H22" i="30"/>
  <c r="AB16" i="30"/>
  <c r="G22" i="30"/>
  <c r="F22" i="30"/>
  <c r="E22" i="30"/>
  <c r="AB13" i="30"/>
  <c r="D22" i="30"/>
  <c r="C22" i="30"/>
  <c r="AB11" i="30"/>
  <c r="B22" i="30"/>
  <c r="M21" i="30"/>
  <c r="L21" i="30"/>
  <c r="K21" i="30"/>
  <c r="J21" i="30"/>
  <c r="I21" i="30"/>
  <c r="AA17" i="30"/>
  <c r="H21" i="30"/>
  <c r="AA16" i="30"/>
  <c r="G21" i="30"/>
  <c r="AA15" i="30"/>
  <c r="F21" i="30"/>
  <c r="AA14" i="30"/>
  <c r="E21" i="30"/>
  <c r="D21" i="30"/>
  <c r="AA12" i="30"/>
  <c r="C21" i="30"/>
  <c r="B21" i="30"/>
  <c r="M20" i="30"/>
  <c r="Z21" i="30"/>
  <c r="L20" i="30"/>
  <c r="K20" i="30"/>
  <c r="Z19" i="30"/>
  <c r="J20" i="30"/>
  <c r="I20" i="30"/>
  <c r="H20" i="30"/>
  <c r="Z16" i="30"/>
  <c r="G20" i="30"/>
  <c r="F20" i="30"/>
  <c r="E20" i="30"/>
  <c r="Z13" i="30"/>
  <c r="D20" i="30"/>
  <c r="Z12" i="30"/>
  <c r="C20" i="30"/>
  <c r="B20" i="30"/>
  <c r="Z10" i="30"/>
  <c r="M19" i="30"/>
  <c r="L19" i="30"/>
  <c r="Y20" i="30"/>
  <c r="K19" i="30"/>
  <c r="J19" i="30"/>
  <c r="I19" i="30"/>
  <c r="Y17" i="30"/>
  <c r="H19" i="30"/>
  <c r="Y16" i="30"/>
  <c r="G19" i="30"/>
  <c r="Y15" i="30"/>
  <c r="F19" i="30"/>
  <c r="Y14" i="30"/>
  <c r="E19" i="30"/>
  <c r="D19" i="30"/>
  <c r="C19" i="30"/>
  <c r="B19" i="30"/>
  <c r="M18" i="30"/>
  <c r="X21" i="30"/>
  <c r="L18" i="30"/>
  <c r="X20" i="30"/>
  <c r="K18" i="30"/>
  <c r="X19" i="30"/>
  <c r="J18" i="30"/>
  <c r="X18" i="30"/>
  <c r="I18" i="30"/>
  <c r="H18" i="30"/>
  <c r="X16" i="30"/>
  <c r="G18" i="30"/>
  <c r="F18" i="30"/>
  <c r="E18" i="30"/>
  <c r="X13" i="30"/>
  <c r="D18" i="30"/>
  <c r="X12" i="30"/>
  <c r="C18" i="30"/>
  <c r="X11" i="30"/>
  <c r="B18" i="30"/>
  <c r="M17" i="30"/>
  <c r="L17" i="30"/>
  <c r="W20" i="30"/>
  <c r="K17" i="30"/>
  <c r="J17" i="30"/>
  <c r="I17" i="30"/>
  <c r="W17" i="30"/>
  <c r="H17" i="30"/>
  <c r="W16" i="30"/>
  <c r="G17" i="30"/>
  <c r="W15" i="30"/>
  <c r="F17" i="30"/>
  <c r="W14" i="30"/>
  <c r="E17" i="30"/>
  <c r="D17" i="30"/>
  <c r="W12" i="30"/>
  <c r="C17" i="30"/>
  <c r="B17" i="30"/>
  <c r="M16" i="30"/>
  <c r="V21" i="30"/>
  <c r="L16" i="30"/>
  <c r="V20" i="30"/>
  <c r="K16" i="30"/>
  <c r="V19" i="30"/>
  <c r="J16" i="30"/>
  <c r="I16" i="30"/>
  <c r="H16" i="30"/>
  <c r="V16" i="30"/>
  <c r="G16" i="30"/>
  <c r="F16" i="30"/>
  <c r="E16" i="30"/>
  <c r="V13" i="30"/>
  <c r="D16" i="30"/>
  <c r="C16" i="30"/>
  <c r="V11" i="30"/>
  <c r="B16" i="30"/>
  <c r="V10" i="30"/>
  <c r="M15" i="30"/>
  <c r="L15" i="30"/>
  <c r="U20" i="30"/>
  <c r="K15" i="30"/>
  <c r="J15" i="30"/>
  <c r="I15" i="30"/>
  <c r="U17" i="30"/>
  <c r="H15" i="30"/>
  <c r="U16" i="30"/>
  <c r="G15" i="30"/>
  <c r="U15" i="30"/>
  <c r="F15" i="30"/>
  <c r="U14" i="30"/>
  <c r="E15" i="30"/>
  <c r="D15" i="30"/>
  <c r="U12" i="30"/>
  <c r="C15" i="30"/>
  <c r="B15" i="30"/>
  <c r="M14" i="30"/>
  <c r="T21" i="30"/>
  <c r="L14" i="30"/>
  <c r="T20" i="30"/>
  <c r="K14" i="30"/>
  <c r="T19" i="30"/>
  <c r="J14" i="30"/>
  <c r="T18" i="30"/>
  <c r="I14" i="30"/>
  <c r="H14" i="30"/>
  <c r="G14" i="30"/>
  <c r="F14" i="30"/>
  <c r="E14" i="30"/>
  <c r="D14" i="30"/>
  <c r="C14" i="30"/>
  <c r="T11" i="30"/>
  <c r="B14" i="30"/>
  <c r="M13" i="30"/>
  <c r="L13" i="30"/>
  <c r="K13" i="30"/>
  <c r="J13" i="30"/>
  <c r="I13" i="30"/>
  <c r="S17" i="30"/>
  <c r="H13" i="30"/>
  <c r="S16" i="30"/>
  <c r="G13" i="30"/>
  <c r="S15" i="30"/>
  <c r="F13" i="30"/>
  <c r="S14" i="30"/>
  <c r="E13" i="30"/>
  <c r="D13" i="30"/>
  <c r="C13" i="30"/>
  <c r="B13" i="30"/>
  <c r="M12" i="30"/>
  <c r="L12" i="30"/>
  <c r="R20" i="30"/>
  <c r="K12" i="30"/>
  <c r="R19" i="30"/>
  <c r="AC19" i="30"/>
  <c r="J12" i="30"/>
  <c r="R18" i="30"/>
  <c r="I12" i="30"/>
  <c r="H12" i="30"/>
  <c r="R16" i="30"/>
  <c r="G12" i="30"/>
  <c r="F12" i="30"/>
  <c r="E12" i="30"/>
  <c r="D12" i="30"/>
  <c r="R12" i="30"/>
  <c r="C12" i="30"/>
  <c r="R11" i="30"/>
  <c r="B12" i="30"/>
  <c r="R10" i="30"/>
  <c r="M11" i="30"/>
  <c r="L11" i="30"/>
  <c r="K11" i="30"/>
  <c r="J11" i="30"/>
  <c r="I11" i="30"/>
  <c r="Q17" i="30"/>
  <c r="H11" i="30"/>
  <c r="H23" i="30"/>
  <c r="G11" i="30"/>
  <c r="G23" i="30"/>
  <c r="F11" i="30"/>
  <c r="Q14" i="30"/>
  <c r="E11" i="30"/>
  <c r="D11" i="30"/>
  <c r="Q12" i="30"/>
  <c r="C11" i="30"/>
  <c r="B11" i="30"/>
  <c r="F38" i="28"/>
  <c r="F38" i="27"/>
  <c r="F38" i="26"/>
  <c r="F38" i="25"/>
  <c r="F38" i="24"/>
  <c r="F38" i="23"/>
  <c r="F38" i="22"/>
  <c r="F38" i="21"/>
  <c r="F38" i="20"/>
  <c r="F38" i="19"/>
  <c r="F38" i="18"/>
  <c r="F38" i="17"/>
  <c r="F38" i="16"/>
  <c r="F38" i="15"/>
  <c r="F38" i="14"/>
  <c r="F38" i="13"/>
  <c r="F38" i="12"/>
  <c r="F38" i="5"/>
  <c r="AI31" i="30"/>
  <c r="AI30" i="30"/>
  <c r="AI29" i="30"/>
  <c r="F30" i="5"/>
  <c r="AI32" i="30"/>
  <c r="AB12" i="30"/>
  <c r="AB10" i="30"/>
  <c r="AA13" i="30"/>
  <c r="Z17" i="30"/>
  <c r="Z14" i="30"/>
  <c r="Y19" i="30"/>
  <c r="Y12" i="30"/>
  <c r="Y11" i="30"/>
  <c r="F23" i="30"/>
  <c r="W19" i="30"/>
  <c r="W18" i="30"/>
  <c r="W11" i="30"/>
  <c r="W10" i="30"/>
  <c r="V18" i="30"/>
  <c r="V12" i="30"/>
  <c r="U13" i="30"/>
  <c r="T17" i="30"/>
  <c r="T12" i="30"/>
  <c r="B23" i="30"/>
  <c r="S13" i="30"/>
  <c r="S12" i="30"/>
  <c r="R17" i="30"/>
  <c r="R14" i="30"/>
  <c r="Q21" i="30"/>
  <c r="J23" i="30"/>
  <c r="Q11" i="30"/>
  <c r="AA21" i="30"/>
  <c r="Y21" i="30"/>
  <c r="W21" i="30"/>
  <c r="U21" i="30"/>
  <c r="S21" i="30"/>
  <c r="AB20" i="30"/>
  <c r="AA20" i="30"/>
  <c r="Z20" i="30"/>
  <c r="S20" i="30"/>
  <c r="Q20" i="30"/>
  <c r="AA19" i="30"/>
  <c r="U19" i="30"/>
  <c r="S19" i="30"/>
  <c r="AA18" i="30"/>
  <c r="Z18" i="30"/>
  <c r="Y18" i="30"/>
  <c r="U18" i="30"/>
  <c r="S18" i="30"/>
  <c r="Q18" i="30"/>
  <c r="AB17" i="30"/>
  <c r="X17" i="30"/>
  <c r="V17" i="30"/>
  <c r="T16" i="30"/>
  <c r="AB15" i="30"/>
  <c r="Z15" i="30"/>
  <c r="X15" i="30"/>
  <c r="V15" i="30"/>
  <c r="T15" i="30"/>
  <c r="R15" i="30"/>
  <c r="AB14" i="30"/>
  <c r="V14" i="30"/>
  <c r="T14" i="30"/>
  <c r="Y13" i="30"/>
  <c r="W13" i="30"/>
  <c r="T13" i="30"/>
  <c r="Q13" i="30"/>
  <c r="AA11" i="30"/>
  <c r="Z11" i="30"/>
  <c r="U11" i="30"/>
  <c r="S11" i="30"/>
  <c r="AA10" i="30"/>
  <c r="Y10" i="30"/>
  <c r="X10" i="30"/>
  <c r="U10" i="30"/>
  <c r="S10" i="30"/>
  <c r="Q10" i="30"/>
  <c r="L23" i="30"/>
  <c r="C23" i="30"/>
  <c r="E1" i="30"/>
  <c r="Z23" i="6"/>
  <c r="T23" i="6"/>
  <c r="J23" i="1"/>
  <c r="P23" i="1"/>
  <c r="L23" i="1"/>
  <c r="G23" i="1"/>
  <c r="E23" i="1"/>
  <c r="O23" i="1"/>
  <c r="N23" i="1"/>
  <c r="S23" i="1"/>
  <c r="C23" i="1"/>
  <c r="D23" i="1"/>
  <c r="I23" i="1"/>
  <c r="K23" i="1"/>
  <c r="B23" i="1"/>
  <c r="J23" i="2"/>
  <c r="P23" i="2"/>
  <c r="L23" i="2"/>
  <c r="G23" i="2"/>
  <c r="E23" i="2"/>
  <c r="S23" i="2"/>
  <c r="O23" i="2"/>
  <c r="N23" i="2"/>
  <c r="K23" i="2"/>
  <c r="I23" i="2"/>
  <c r="C23" i="2"/>
  <c r="D23" i="2"/>
  <c r="B23" i="2"/>
  <c r="P23" i="3"/>
  <c r="L23" i="3"/>
  <c r="G23" i="3"/>
  <c r="E23" i="3"/>
  <c r="J23" i="3"/>
  <c r="O23" i="3"/>
  <c r="S23" i="3"/>
  <c r="N23" i="3"/>
  <c r="K23" i="3"/>
  <c r="I23" i="3"/>
  <c r="C23" i="3"/>
  <c r="D23" i="3"/>
  <c r="B23" i="3"/>
  <c r="P23" i="4"/>
  <c r="L23" i="4"/>
  <c r="G23" i="4"/>
  <c r="E23" i="4"/>
  <c r="S23" i="4"/>
  <c r="O23" i="4"/>
  <c r="N23" i="4"/>
  <c r="K23" i="4"/>
  <c r="J23" i="4"/>
  <c r="I23" i="4"/>
  <c r="D23" i="4"/>
  <c r="C23" i="4"/>
  <c r="B23" i="4"/>
  <c r="X14" i="30"/>
  <c r="T10" i="30"/>
  <c r="Q19" i="30"/>
  <c r="AC10" i="30"/>
  <c r="AC11" i="30"/>
  <c r="AC14" i="30"/>
  <c r="Q15" i="30"/>
  <c r="AC15" i="30"/>
  <c r="AC20" i="30"/>
  <c r="K23" i="30"/>
  <c r="Q16" i="30"/>
  <c r="AC16" i="30"/>
  <c r="AC17" i="30"/>
  <c r="E23" i="30"/>
  <c r="M23" i="30"/>
  <c r="H23" i="6"/>
  <c r="AC12" i="30"/>
  <c r="AC18" i="30"/>
  <c r="D23" i="30"/>
  <c r="R21" i="30"/>
  <c r="AC21" i="30"/>
  <c r="R13" i="30"/>
  <c r="AC13" i="30"/>
  <c r="I23" i="30"/>
</calcChain>
</file>

<file path=xl/comments1.xml><?xml version="1.0" encoding="utf-8"?>
<comments xmlns="http://schemas.openxmlformats.org/spreadsheetml/2006/main">
  <authors>
    <author>Vanesa Tobar Pardo</author>
  </authors>
  <commentList>
    <comment ref="P29" authorId="0" shapeId="0">
      <text>
        <r>
          <rPr>
            <b/>
            <sz val="9"/>
            <color indexed="81"/>
            <rFont val="Tahoma"/>
            <charset val="1"/>
          </rPr>
          <t>Vanesa Tobar Pardo:</t>
        </r>
        <r>
          <rPr>
            <sz val="9"/>
            <color indexed="81"/>
            <rFont val="Tahoma"/>
            <charset val="1"/>
          </rPr>
          <t xml:space="preserve">
en el formato fecha de todas ellas se ha usado el mismo año para poder hacer las medias</t>
        </r>
      </text>
    </comment>
    <comment ref="P30" authorId="0" shapeId="0">
      <text>
        <r>
          <rPr>
            <b/>
            <sz val="9"/>
            <color indexed="81"/>
            <rFont val="Tahoma"/>
            <charset val="1"/>
          </rPr>
          <t>Vanesa Tobar Pardo:</t>
        </r>
        <r>
          <rPr>
            <sz val="9"/>
            <color indexed="81"/>
            <rFont val="Tahoma"/>
            <charset val="1"/>
          </rPr>
          <t xml:space="preserve">
en el formato fecha de todas ellas se ha usado el mismo año para poder hacer las medias</t>
        </r>
      </text>
    </comment>
  </commentList>
</comments>
</file>

<file path=xl/sharedStrings.xml><?xml version="1.0" encoding="utf-8"?>
<sst xmlns="http://schemas.openxmlformats.org/spreadsheetml/2006/main" count="1780" uniqueCount="163">
  <si>
    <t>Septiembre</t>
  </si>
  <si>
    <t>Octubre</t>
  </si>
  <si>
    <t>Noviembre</t>
  </si>
  <si>
    <t>Diciembre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</si>
  <si>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</si>
  <si>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</si>
  <si>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</si>
  <si>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</si>
  <si>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</si>
  <si>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</si>
  <si>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</si>
  <si>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</si>
  <si>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</si>
  <si>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</si>
  <si>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</si>
  <si>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</si>
  <si>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</si>
  <si>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ET0</t>
  </si>
  <si>
    <t>(ºC)</t>
  </si>
  <si>
    <t>(%)</t>
  </si>
  <si>
    <t>MJ.m-2</t>
  </si>
  <si>
    <t>m.s-1</t>
  </si>
  <si>
    <t>(mm)</t>
  </si>
  <si>
    <t>ESTACIÓN AGROCLIMÁTICA "STO. TOMÁS".</t>
  </si>
  <si>
    <t>CASALARREINA. AÑO 2001</t>
  </si>
  <si>
    <t>REGIMEN DE HELADAS</t>
  </si>
  <si>
    <t>Primera helada:</t>
  </si>
  <si>
    <t>ºC</t>
  </si>
  <si>
    <t>Última helada:</t>
  </si>
  <si>
    <t>Periodo libre de heladas</t>
  </si>
  <si>
    <t>Dias con temperaturas inferiores a los umbrales indicados</t>
  </si>
  <si>
    <t xml:space="preserve"> -1,0 &lt; T &lt; 0</t>
  </si>
  <si>
    <t xml:space="preserve"> -2,5 &lt; T =&lt; - 1,0</t>
  </si>
  <si>
    <t xml:space="preserve"> -5,0 &lt; T =&lt; - 2,5</t>
  </si>
  <si>
    <t xml:space="preserve"> T =&lt; - 5,0</t>
  </si>
  <si>
    <t xml:space="preserve"> -  - </t>
  </si>
  <si>
    <t xml:space="preserve"> - - </t>
  </si>
  <si>
    <t>9 de Noviembre</t>
  </si>
  <si>
    <t>CUATRIMESTRE</t>
  </si>
  <si>
    <t>AÑO 2002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</si>
  <si>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</si>
  <si>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</si>
  <si>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</si>
  <si>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</si>
  <si>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</si>
  <si>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</si>
  <si>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</si>
  <si>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</si>
  <si>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Día 24 de Noviembre</t>
  </si>
  <si>
    <t>Día 16 de Abril</t>
  </si>
  <si>
    <t>días</t>
  </si>
  <si>
    <t xml:space="preserve"> -1,0 =&lt; T &lt; 0</t>
  </si>
  <si>
    <t xml:space="preserve"> -2,5 =&lt; T =&lt; - 1,0</t>
  </si>
  <si>
    <t xml:space="preserve"> -5,0 =&lt; T =&lt; - 2,5</t>
  </si>
  <si>
    <t>T&lt; -5</t>
  </si>
  <si>
    <t xml:space="preserve"> -7 =&lt; </t>
  </si>
  <si>
    <t>REGIMEN DE HELADAS:</t>
  </si>
  <si>
    <t>AÑO</t>
  </si>
  <si>
    <t>AÑO 2004</t>
  </si>
  <si>
    <t>VVmax</t>
  </si>
  <si>
    <t>%</t>
  </si>
  <si>
    <t>mm</t>
  </si>
  <si>
    <t>18 de noviembre</t>
  </si>
  <si>
    <t>8 de abril</t>
  </si>
  <si>
    <t>25 de Octubre</t>
  </si>
  <si>
    <t>10 de Abril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</si>
  <si>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</si>
  <si>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</si>
  <si>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</si>
  <si>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</si>
  <si>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 xml:space="preserve">&lt; T &lt; </t>
  </si>
  <si>
    <t>&lt; T =&lt;</t>
  </si>
  <si>
    <t>T =&lt;</t>
  </si>
  <si>
    <t>ESTACIÓN AGROCLIMÁTICA "STO. TOMÁS"</t>
  </si>
  <si>
    <t>CASALARREINA.  AÑO 2005</t>
  </si>
  <si>
    <t>Desinstalada el 21 de octubre de 2005</t>
  </si>
  <si>
    <t>CASALARREINA.  AÑO 2002</t>
  </si>
  <si>
    <t>AÑO 2003</t>
  </si>
  <si>
    <t>CASALARREINA.  AÑO 2003</t>
  </si>
  <si>
    <t>CASALARREINA.  AÑO 2004</t>
  </si>
  <si>
    <t>AÑO 2001</t>
  </si>
  <si>
    <t>error</t>
  </si>
  <si>
    <t xml:space="preserve">CASALARREINA.  </t>
  </si>
  <si>
    <t>AÑO 2006</t>
  </si>
  <si>
    <t>ESTACIÓN AGROCLIMÁTICA "EL NAVAL"</t>
  </si>
  <si>
    <t>Datos desde 7/04</t>
  </si>
  <si>
    <t>AÑO 2007</t>
  </si>
  <si>
    <t>CASALARREINA.  AÑO 2007</t>
  </si>
  <si>
    <t>CASALARREINA.  AÑO 2008</t>
  </si>
  <si>
    <r>
      <t xml:space="preserve">ESTACIÓN AGROCLIMÁTICA </t>
    </r>
    <r>
      <rPr>
        <b/>
        <sz val="10"/>
        <color indexed="23"/>
        <rFont val="Arial"/>
        <family val="2"/>
      </rPr>
      <t xml:space="preserve">"STO. TOMÁS" - </t>
    </r>
    <r>
      <rPr>
        <b/>
        <sz val="10"/>
        <rFont val="Arial"/>
        <family val="2"/>
      </rPr>
      <t>"EL NAVAL"</t>
    </r>
  </si>
  <si>
    <t>AÑO 2009</t>
  </si>
  <si>
    <t>Tsmed</t>
  </si>
  <si>
    <t>AÑO 2010</t>
  </si>
  <si>
    <t>CASALARREINA</t>
  </si>
  <si>
    <t>Ts med</t>
  </si>
  <si>
    <t>AÑO 2011</t>
  </si>
  <si>
    <t>Ndias</t>
  </si>
  <si>
    <t>AÑO 2012</t>
  </si>
  <si>
    <t>AÑO 2013</t>
  </si>
  <si>
    <t>a</t>
  </si>
  <si>
    <t>AÑOS</t>
  </si>
  <si>
    <t>Casalarreina.  AÑO 2009</t>
  </si>
  <si>
    <t>SÓLO INCLUYEN HASTA EL 20 DE OCTUBRE</t>
  </si>
  <si>
    <t>NO VÁLIDAS NO INCLUYEN DATOS NOVIEMBRE Y DICIEMBRE</t>
  </si>
  <si>
    <t>Faltan datos de los meses de Nov y Dic 2005 y Enero, Febrero y Marzo 2006 (cambio ubicación)</t>
  </si>
  <si>
    <t>AÑO 2014</t>
  </si>
  <si>
    <t>AÑO 2015</t>
  </si>
  <si>
    <t>ANÁLISIS LLUVIA</t>
  </si>
  <si>
    <t>P Max</t>
  </si>
  <si>
    <t>P Min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</si>
  <si>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</si>
  <si>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</si>
  <si>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</si>
  <si>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</si>
  <si>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</si>
  <si>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</si>
  <si>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</si>
  <si>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</si>
  <si>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</si>
  <si>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</si>
  <si>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</si>
  <si>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</si>
  <si>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</si>
  <si>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</si>
  <si>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</si>
  <si>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</si>
  <si>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</si>
  <si>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</si>
  <si>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</si>
  <si>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</si>
  <si>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</si>
  <si>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</si>
  <si>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</si>
  <si>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</si>
  <si>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</si>
  <si>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</si>
  <si>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</si>
  <si>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</si>
  <si>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</si>
  <si>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>Temperatura del aire media de las mínimas (ºC)</t>
  </si>
  <si>
    <t>Temperatura del aire media de las máximas (ºC)</t>
  </si>
  <si>
    <t>Temperatura del aire media de las medias (ºC)</t>
  </si>
  <si>
    <t>Temperatura del aire máxima absoluta (ºC)</t>
  </si>
  <si>
    <t>Temperatura del aire mínima absoluta (ºC)</t>
  </si>
  <si>
    <t>Humedad relativa media (%)</t>
  </si>
  <si>
    <t>Velocidad del viento media (m/s)</t>
  </si>
  <si>
    <r>
      <t>Radiación solar global acumulada media (MJ/m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</si>
  <si>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Precipitación acumulada media (mm)</t>
  </si>
  <si>
    <t>Número de días con lluvia medio</t>
  </si>
  <si>
    <t>Temperatura de suelo media a 10 cm profundidad (ºC)</t>
  </si>
  <si>
    <t>Evapotranspiración de referencia acumulada media según FAO Penman - Monteith</t>
  </si>
  <si>
    <t>Años</t>
  </si>
  <si>
    <t>MEDIA</t>
  </si>
  <si>
    <t>Última helada de primavera:</t>
  </si>
  <si>
    <t>Primera helada invierno:</t>
  </si>
  <si>
    <t>Periodo libre de heladas (nº días)</t>
  </si>
  <si>
    <t>nº días de helada</t>
  </si>
  <si>
    <t xml:space="preserve">AÑO: </t>
  </si>
  <si>
    <t>ESTACIÓN AGROCLIMÁTICA:</t>
  </si>
  <si>
    <t>EL NAVAL</t>
  </si>
  <si>
    <t xml:space="preserve">MUNICIPIO: 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</si>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</sst>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d\-m;@"/>
    <numFmt numFmtId="167" formatCode="[$-C0A]d\-mmm;@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u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Protection="0">
      <alignment wrapText="1"/>
    </xf>
  </cellStyleXfs>
  <cellXfs count="13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/>
    </xf>
    <xf numFmtId="0" fontId="1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/>
    <xf numFmtId="1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1" fontId="0" fillId="0" borderId="0" xfId="0" applyNumberFormat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" fontId="1" fillId="0" borderId="0" xfId="0" applyNumberFormat="1" applyFont="1" applyBorder="1" applyAlignment="1">
      <alignment horizontal="right"/>
    </xf>
    <xf numFmtId="0" fontId="5" fillId="0" borderId="0" xfId="0" applyFont="1"/>
    <xf numFmtId="16" fontId="1" fillId="0" borderId="0" xfId="0" applyNumberFormat="1" applyFont="1" applyAlignment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1" fillId="0" borderId="2" xfId="0" applyFont="1" applyFill="1" applyBorder="1"/>
    <xf numFmtId="164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14" fontId="2" fillId="0" borderId="0" xfId="0" applyNumberFormat="1" applyFont="1" applyFill="1" applyBorder="1"/>
    <xf numFmtId="0" fontId="2" fillId="0" borderId="0" xfId="0" applyFont="1" applyAlignment="1">
      <alignment horizontal="left"/>
    </xf>
    <xf numFmtId="16" fontId="1" fillId="0" borderId="0" xfId="0" applyNumberFormat="1" applyFont="1"/>
    <xf numFmtId="0" fontId="0" fillId="0" borderId="3" xfId="0" applyBorder="1"/>
    <xf numFmtId="16" fontId="1" fillId="0" borderId="0" xfId="0" applyNumberFormat="1" applyFont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8" fillId="0" borderId="0" xfId="0" applyFont="1"/>
    <xf numFmtId="16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Border="1"/>
    <xf numFmtId="164" fontId="2" fillId="0" borderId="0" xfId="0" applyNumberFormat="1" applyFont="1" applyFill="1"/>
    <xf numFmtId="1" fontId="0" fillId="0" borderId="0" xfId="0" applyNumberFormat="1"/>
    <xf numFmtId="0" fontId="9" fillId="0" borderId="0" xfId="0" applyFont="1"/>
    <xf numFmtId="16" fontId="2" fillId="0" borderId="0" xfId="0" applyNumberFormat="1" applyFont="1" applyFill="1" applyBorder="1"/>
    <xf numFmtId="167" fontId="0" fillId="0" borderId="0" xfId="0" applyNumberFormat="1"/>
    <xf numFmtId="167" fontId="2" fillId="0" borderId="2" xfId="0" applyNumberFormat="1" applyFont="1" applyFill="1" applyBorder="1" applyAlignment="1">
      <alignment horizontal="right"/>
    </xf>
    <xf numFmtId="165" fontId="0" fillId="0" borderId="0" xfId="0" applyNumberFormat="1"/>
    <xf numFmtId="164" fontId="2" fillId="0" borderId="1" xfId="0" applyNumberFormat="1" applyFont="1" applyFill="1" applyBorder="1" applyAlignment="1">
      <alignment horizontal="right"/>
    </xf>
    <xf numFmtId="164" fontId="9" fillId="0" borderId="0" xfId="0" applyNumberFormat="1" applyFont="1"/>
    <xf numFmtId="1" fontId="9" fillId="0" borderId="0" xfId="0" applyNumberFormat="1" applyFont="1"/>
    <xf numFmtId="0" fontId="11" fillId="0" borderId="0" xfId="0" applyFont="1" applyFill="1" applyBorder="1"/>
    <xf numFmtId="167" fontId="9" fillId="0" borderId="0" xfId="0" applyNumberFormat="1" applyFont="1"/>
    <xf numFmtId="167" fontId="2" fillId="0" borderId="0" xfId="0" applyNumberFormat="1" applyFont="1" applyFill="1" applyBorder="1"/>
    <xf numFmtId="0" fontId="2" fillId="0" borderId="3" xfId="0" applyFont="1" applyBorder="1" applyAlignment="1">
      <alignment horizontal="center"/>
    </xf>
    <xf numFmtId="0" fontId="0" fillId="0" borderId="2" xfId="0" applyBorder="1"/>
    <xf numFmtId="166" fontId="2" fillId="0" borderId="0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7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3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1" fontId="16" fillId="0" borderId="6" xfId="0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16" fontId="2" fillId="0" borderId="6" xfId="0" applyNumberFormat="1" applyFont="1" applyFill="1" applyBorder="1"/>
    <xf numFmtId="16" fontId="15" fillId="2" borderId="6" xfId="0" applyNumberFormat="1" applyFont="1" applyFill="1" applyBorder="1" applyAlignment="1">
      <alignment horizontal="right" vertical="center"/>
    </xf>
    <xf numFmtId="1" fontId="2" fillId="0" borderId="6" xfId="0" applyNumberFormat="1" applyFont="1" applyFill="1" applyBorder="1" applyAlignment="1">
      <alignment horizontal="right"/>
    </xf>
    <xf numFmtId="1" fontId="15" fillId="2" borderId="6" xfId="0" applyNumberFormat="1" applyFont="1" applyFill="1" applyBorder="1" applyAlignment="1">
      <alignment horizontal="right" vertical="center"/>
    </xf>
    <xf numFmtId="0" fontId="2" fillId="0" borderId="0" xfId="1" applyFont="1" applyFill="1" applyBorder="1">
      <alignment wrapText="1"/>
    </xf>
    <xf numFmtId="0" fontId="2" fillId="0" borderId="0" xfId="1" applyFont="1" applyFill="1" applyBorder="1" applyAlignment="1"/>
    <xf numFmtId="0" fontId="1" fillId="0" borderId="0" xfId="0" applyFont="1" applyFill="1" applyBorder="1" applyAlignment="1">
      <alignment horizontal="right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</cellXfs>
  <cellStyles count="2">
    <cellStyle name="Normal" xfId="0" builtinId="0"/>
    <cellStyle name="XLConnect.Str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="90" zoomScaleNormal="90" workbookViewId="0">
      <selection activeCell="F47" sqref="F47"/>
    </sheetView>
  </sheetViews>
  <sheetFormatPr baseColWidth="10" defaultRowHeight="12.75" x14ac:dyDescent="0.2"/>
  <cols>
    <col min="1" max="1" width="12.7109375" customWidth="1"/>
    <col min="2" max="2" width="5" bestFit="1" customWidth="1"/>
    <col min="3" max="3" width="6" bestFit="1" customWidth="1"/>
    <col min="4" max="4" width="4.5703125" bestFit="1" customWidth="1"/>
    <col min="5" max="5" width="6.42578125" bestFit="1" customWidth="1"/>
    <col min="6" max="6" width="8.85546875" bestFit="1" customWidth="1"/>
    <col min="7" max="7" width="6.140625" customWidth="1"/>
    <col min="8" max="8" width="7.5703125" bestFit="1" customWidth="1"/>
    <col min="9" max="9" width="4.7109375" customWidth="1"/>
    <col min="10" max="10" width="7.42578125" bestFit="1" customWidth="1"/>
    <col min="11" max="11" width="5.7109375" bestFit="1" customWidth="1"/>
    <col min="12" max="12" width="9.140625" bestFit="1" customWidth="1"/>
    <col min="13" max="13" width="8" bestFit="1" customWidth="1"/>
    <col min="14" max="14" width="6.42578125" bestFit="1" customWidth="1"/>
    <col min="15" max="15" width="7.7109375" bestFit="1" customWidth="1"/>
    <col min="16" max="16" width="6.28515625" bestFit="1" customWidth="1"/>
    <col min="17" max="18" width="8.28515625" customWidth="1"/>
    <col min="19" max="19" width="6.85546875" bestFit="1" customWidth="1"/>
  </cols>
  <sheetData>
    <row r="1" spans="1:19" x14ac:dyDescent="0.2">
      <c r="B1" s="49" t="s">
        <v>80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6" spans="1:19" x14ac:dyDescent="0.2">
      <c r="B6" s="1" t="s">
        <v>23</v>
      </c>
    </row>
    <row r="7" spans="1:19" x14ac:dyDescent="0.2">
      <c r="B7" s="1" t="s">
        <v>24</v>
      </c>
    </row>
    <row r="8" spans="1:19" x14ac:dyDescent="0.2">
      <c r="B8" s="1"/>
    </row>
    <row r="9" spans="1:19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</row>
    <row r="10" spans="1:19" x14ac:dyDescent="0.2">
      <c r="A10" s="75"/>
      <c r="B10" s="15" t="s">
        <v>18</v>
      </c>
      <c r="C10" s="15" t="s">
        <v>18</v>
      </c>
      <c r="D10" s="15" t="s">
        <v>18</v>
      </c>
      <c r="E10" s="15" t="s">
        <v>18</v>
      </c>
      <c r="F10" s="15"/>
      <c r="G10" s="15" t="s">
        <v>18</v>
      </c>
      <c r="H10" s="15"/>
      <c r="I10" s="15" t="s">
        <v>19</v>
      </c>
      <c r="J10" s="85" t="s">
        <v>20</v>
      </c>
      <c r="K10" s="15" t="s">
        <v>21</v>
      </c>
      <c r="L10" s="15" t="s">
        <v>21</v>
      </c>
      <c r="M10" s="15"/>
      <c r="N10" s="15" t="s">
        <v>22</v>
      </c>
      <c r="O10" s="15"/>
      <c r="P10" s="15" t="s">
        <v>22</v>
      </c>
      <c r="Q10" s="15"/>
      <c r="R10" s="67" t="s">
        <v>27</v>
      </c>
      <c r="S10" s="15" t="s">
        <v>22</v>
      </c>
    </row>
    <row r="11" spans="1:19" x14ac:dyDescent="0.2">
      <c r="A11" s="49" t="s">
        <v>40</v>
      </c>
      <c r="B11" s="21"/>
      <c r="C11" s="21"/>
      <c r="D11" s="21"/>
      <c r="E11" s="21"/>
      <c r="F11" s="21"/>
      <c r="G11" s="21"/>
      <c r="H11" s="21"/>
      <c r="I11" s="21"/>
      <c r="J11" s="86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">
      <c r="A12" s="49" t="s">
        <v>41</v>
      </c>
      <c r="B12" s="21"/>
      <c r="C12" s="21"/>
      <c r="D12" s="21"/>
      <c r="E12" s="21"/>
      <c r="F12" s="21"/>
      <c r="G12" s="21"/>
      <c r="H12" s="21"/>
      <c r="I12" s="21"/>
      <c r="J12" s="86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">
      <c r="A13" s="49" t="s">
        <v>42</v>
      </c>
      <c r="B13" s="21"/>
      <c r="C13" s="21"/>
      <c r="D13" s="21"/>
      <c r="E13" s="21"/>
      <c r="F13" s="21"/>
      <c r="G13" s="21"/>
      <c r="H13" s="21"/>
      <c r="I13" s="21"/>
      <c r="J13" s="86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">
      <c r="A14" s="49" t="s">
        <v>43</v>
      </c>
      <c r="B14" s="21"/>
      <c r="C14" s="21"/>
      <c r="D14" s="21"/>
      <c r="E14" s="21"/>
      <c r="F14" s="21"/>
      <c r="G14" s="21"/>
      <c r="H14" s="21"/>
      <c r="I14" s="21"/>
      <c r="J14" s="86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">
      <c r="A15" s="49" t="s">
        <v>44</v>
      </c>
      <c r="B15" s="21"/>
      <c r="C15" s="21"/>
      <c r="D15" s="21"/>
      <c r="E15" s="21"/>
      <c r="F15" s="21"/>
      <c r="G15" s="21"/>
      <c r="H15" s="21"/>
      <c r="I15" s="21"/>
      <c r="J15" s="86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">
      <c r="A16" s="49" t="s">
        <v>45</v>
      </c>
      <c r="B16" s="21"/>
      <c r="C16" s="21"/>
      <c r="D16" s="21"/>
      <c r="E16" s="21"/>
      <c r="F16" s="21"/>
      <c r="G16" s="21"/>
      <c r="H16" s="21"/>
      <c r="I16" s="21"/>
      <c r="J16" s="86"/>
      <c r="K16" s="21"/>
      <c r="L16" s="21"/>
      <c r="M16" s="21"/>
      <c r="N16" s="21"/>
      <c r="O16" s="21"/>
      <c r="P16" s="21"/>
      <c r="Q16" s="21"/>
      <c r="R16" s="21"/>
      <c r="S16" s="21"/>
    </row>
    <row r="17" spans="1:21" x14ac:dyDescent="0.2">
      <c r="A17" s="49" t="s">
        <v>46</v>
      </c>
      <c r="B17" s="21"/>
      <c r="C17" s="21"/>
      <c r="D17" s="21"/>
      <c r="E17" s="21"/>
      <c r="F17" s="21"/>
      <c r="G17" s="21"/>
      <c r="H17" s="21"/>
      <c r="I17" s="21"/>
      <c r="J17" s="86"/>
      <c r="K17" s="21"/>
      <c r="L17" s="21"/>
      <c r="M17" s="21"/>
      <c r="N17" s="21"/>
      <c r="O17" s="21"/>
      <c r="P17" s="21"/>
      <c r="Q17" s="21"/>
      <c r="R17" s="21"/>
      <c r="S17" s="21"/>
    </row>
    <row r="18" spans="1:21" x14ac:dyDescent="0.2">
      <c r="A18" s="49" t="s">
        <v>47</v>
      </c>
      <c r="B18" s="21"/>
      <c r="C18" s="21"/>
      <c r="D18" s="21"/>
      <c r="E18" s="21"/>
      <c r="F18" s="21"/>
      <c r="G18" s="21"/>
      <c r="H18" s="21"/>
      <c r="I18" s="21"/>
      <c r="J18" s="86"/>
      <c r="K18" s="21"/>
      <c r="L18" s="21"/>
      <c r="M18" s="21"/>
      <c r="N18" s="21"/>
      <c r="O18" s="21"/>
      <c r="P18" s="21"/>
      <c r="Q18" s="21"/>
      <c r="R18" s="21"/>
      <c r="S18" s="21"/>
    </row>
    <row r="19" spans="1:21" x14ac:dyDescent="0.2">
      <c r="A19" s="10" t="s">
        <v>0</v>
      </c>
      <c r="B19" s="22">
        <v>8.2666666666666675</v>
      </c>
      <c r="C19" s="22">
        <v>22.29</v>
      </c>
      <c r="D19" s="22">
        <v>15.663333333333332</v>
      </c>
      <c r="E19" s="40">
        <v>28.1</v>
      </c>
      <c r="F19" s="106">
        <v>37147</v>
      </c>
      <c r="G19" s="40">
        <v>0</v>
      </c>
      <c r="H19" s="106">
        <v>37141</v>
      </c>
      <c r="I19" s="5">
        <v>68.599999999999994</v>
      </c>
      <c r="J19" s="52">
        <v>426.5</v>
      </c>
      <c r="K19" s="22">
        <v>2.3766666666666665</v>
      </c>
      <c r="L19" s="21">
        <v>15.5</v>
      </c>
      <c r="M19" s="106">
        <v>37156</v>
      </c>
      <c r="N19" s="22">
        <v>46.4</v>
      </c>
      <c r="O19" s="21">
        <v>7</v>
      </c>
      <c r="P19" s="21">
        <v>27.6</v>
      </c>
      <c r="Q19" s="106">
        <v>37156</v>
      </c>
      <c r="R19" s="21"/>
      <c r="S19" s="24">
        <v>133.20615497710713</v>
      </c>
      <c r="U19" s="4"/>
    </row>
    <row r="20" spans="1:21" x14ac:dyDescent="0.2">
      <c r="A20" s="10" t="s">
        <v>1</v>
      </c>
      <c r="B20" s="24">
        <v>8.7161290322580651</v>
      </c>
      <c r="C20" s="24">
        <v>20.603225806451615</v>
      </c>
      <c r="D20" s="24">
        <v>14.6</v>
      </c>
      <c r="E20" s="5">
        <v>27.3</v>
      </c>
      <c r="F20" s="106">
        <v>37166</v>
      </c>
      <c r="G20" s="22">
        <v>3.1</v>
      </c>
      <c r="H20" s="106">
        <v>37189</v>
      </c>
      <c r="I20" s="5">
        <v>73.599999999999994</v>
      </c>
      <c r="J20" s="87">
        <v>297.2</v>
      </c>
      <c r="K20" s="24">
        <v>2.596774193548387</v>
      </c>
      <c r="L20" s="21">
        <v>15.1</v>
      </c>
      <c r="M20" s="106">
        <v>37183</v>
      </c>
      <c r="N20" s="24">
        <v>33.6</v>
      </c>
      <c r="O20" s="21">
        <v>11</v>
      </c>
      <c r="P20" s="21">
        <v>16.8</v>
      </c>
      <c r="Q20" s="106">
        <v>37183</v>
      </c>
      <c r="R20" s="21"/>
      <c r="S20" s="24">
        <v>101.61164528149286</v>
      </c>
      <c r="U20" s="4"/>
    </row>
    <row r="21" spans="1:21" x14ac:dyDescent="0.2">
      <c r="A21" s="10" t="s">
        <v>2</v>
      </c>
      <c r="B21" s="22">
        <v>2.6233333333333335</v>
      </c>
      <c r="C21" s="22">
        <v>10.286666666666667</v>
      </c>
      <c r="D21" s="22">
        <v>6.3566666666666665</v>
      </c>
      <c r="E21" s="5">
        <v>16.899999999999999</v>
      </c>
      <c r="F21" s="106">
        <v>37198</v>
      </c>
      <c r="G21" s="22">
        <v>-0.9</v>
      </c>
      <c r="H21" s="106">
        <v>37223</v>
      </c>
      <c r="I21" s="5">
        <v>79.7</v>
      </c>
      <c r="J21" s="52">
        <v>160</v>
      </c>
      <c r="K21" s="22">
        <v>2.2266666666666666</v>
      </c>
      <c r="L21" s="21">
        <v>17.3</v>
      </c>
      <c r="M21" s="106">
        <v>37209</v>
      </c>
      <c r="N21" s="22">
        <v>69.8</v>
      </c>
      <c r="O21" s="21">
        <v>14</v>
      </c>
      <c r="P21" s="21">
        <v>17.600000000000001</v>
      </c>
      <c r="Q21" s="106">
        <v>37209</v>
      </c>
      <c r="R21" s="21"/>
      <c r="S21" s="24">
        <v>29.589111056591289</v>
      </c>
      <c r="U21" s="4"/>
    </row>
    <row r="22" spans="1:21" ht="13.5" thickBot="1" x14ac:dyDescent="0.25">
      <c r="A22" s="11" t="s">
        <v>3</v>
      </c>
      <c r="B22" s="29">
        <v>-1.7645161290322586</v>
      </c>
      <c r="C22" s="29">
        <v>7.3064516129032269</v>
      </c>
      <c r="D22" s="29">
        <v>2.4709677419354836</v>
      </c>
      <c r="E22" s="42">
        <v>14.2</v>
      </c>
      <c r="F22" s="107">
        <v>37230</v>
      </c>
      <c r="G22" s="43">
        <v>-9.6999999999999993</v>
      </c>
      <c r="H22" s="107">
        <v>37250</v>
      </c>
      <c r="I22" s="12">
        <v>78.2</v>
      </c>
      <c r="J22" s="70">
        <v>156.4</v>
      </c>
      <c r="K22" s="29">
        <v>2.403225806451613</v>
      </c>
      <c r="L22" s="43">
        <v>14.6</v>
      </c>
      <c r="M22" s="107">
        <v>37254</v>
      </c>
      <c r="N22" s="29">
        <v>2.8</v>
      </c>
      <c r="O22" s="43">
        <v>4</v>
      </c>
      <c r="P22" s="43">
        <v>2.2000000000000002</v>
      </c>
      <c r="Q22" s="107">
        <v>37256</v>
      </c>
      <c r="R22" s="43"/>
      <c r="S22" s="41">
        <v>27.60124416782282</v>
      </c>
      <c r="U22" s="4"/>
    </row>
    <row r="23" spans="1:21" ht="13.5" thickTop="1" x14ac:dyDescent="0.2">
      <c r="A23" s="1" t="s">
        <v>38</v>
      </c>
      <c r="B23" s="44">
        <f>AVERAGE(B19:B22)</f>
        <v>4.4604032258064521</v>
      </c>
      <c r="C23" s="44">
        <f t="shared" ref="C23:K23" si="0">AVERAGE(C19:C22)</f>
        <v>15.121586021505376</v>
      </c>
      <c r="D23" s="44">
        <f t="shared" si="0"/>
        <v>9.7727419354838698</v>
      </c>
      <c r="E23" s="44">
        <f>MAX(E19:E22)</f>
        <v>28.1</v>
      </c>
      <c r="F23" s="76">
        <v>37147</v>
      </c>
      <c r="G23" s="44">
        <f>MIN(G19:G22)</f>
        <v>-9.6999999999999993</v>
      </c>
      <c r="H23" s="76">
        <v>37250</v>
      </c>
      <c r="I23" s="46">
        <f t="shared" si="0"/>
        <v>75.024999999999991</v>
      </c>
      <c r="J23" s="88">
        <f>SUM(J19:J22)</f>
        <v>1040.1000000000001</v>
      </c>
      <c r="K23" s="44">
        <f t="shared" si="0"/>
        <v>2.4008333333333329</v>
      </c>
      <c r="L23" s="47">
        <f>MAX(L19:L22)</f>
        <v>17.3</v>
      </c>
      <c r="M23" s="76">
        <v>37209</v>
      </c>
      <c r="N23" s="44">
        <f>SUM(N19:N22)</f>
        <v>152.60000000000002</v>
      </c>
      <c r="O23" s="47">
        <f>SUM(O19:O22)</f>
        <v>36</v>
      </c>
      <c r="P23" s="47">
        <f>MAX(P19:P22)</f>
        <v>27.6</v>
      </c>
      <c r="Q23" s="76">
        <v>37125</v>
      </c>
      <c r="R23" s="76"/>
      <c r="S23" s="44">
        <f>SUM(S19:S22)</f>
        <v>292.00815548301409</v>
      </c>
    </row>
    <row r="24" spans="1:21" x14ac:dyDescent="0.2">
      <c r="E24" s="2"/>
      <c r="F24" s="2"/>
      <c r="J24" s="89"/>
    </row>
    <row r="25" spans="1:21" x14ac:dyDescent="0.2">
      <c r="A25" s="59" t="s">
        <v>25</v>
      </c>
    </row>
    <row r="26" spans="1:21" x14ac:dyDescent="0.2">
      <c r="B26" t="s">
        <v>26</v>
      </c>
      <c r="E26">
        <v>-0.6</v>
      </c>
      <c r="F26" t="s">
        <v>27</v>
      </c>
      <c r="G26" t="s">
        <v>37</v>
      </c>
    </row>
    <row r="27" spans="1:21" x14ac:dyDescent="0.2">
      <c r="B27" t="s">
        <v>28</v>
      </c>
      <c r="F27" t="s">
        <v>35</v>
      </c>
    </row>
    <row r="28" spans="1:21" x14ac:dyDescent="0.2">
      <c r="B28" t="s">
        <v>29</v>
      </c>
      <c r="F28" t="s">
        <v>36</v>
      </c>
    </row>
    <row r="30" spans="1:21" x14ac:dyDescent="0.2">
      <c r="A30" s="59" t="s">
        <v>30</v>
      </c>
      <c r="B30" s="6"/>
      <c r="C30" s="6"/>
      <c r="D30" s="6"/>
      <c r="E30" s="6"/>
      <c r="F30" s="6"/>
      <c r="G30" s="6"/>
      <c r="H30" s="6"/>
    </row>
    <row r="32" spans="1:21" x14ac:dyDescent="0.2">
      <c r="B32" t="s">
        <v>31</v>
      </c>
      <c r="E32" t="s">
        <v>27</v>
      </c>
      <c r="F32">
        <v>6</v>
      </c>
    </row>
    <row r="33" spans="2:6" x14ac:dyDescent="0.2">
      <c r="B33" t="s">
        <v>32</v>
      </c>
      <c r="E33" t="s">
        <v>27</v>
      </c>
      <c r="F33">
        <v>3</v>
      </c>
    </row>
    <row r="34" spans="2:6" x14ac:dyDescent="0.2">
      <c r="B34" t="s">
        <v>33</v>
      </c>
      <c r="E34" t="s">
        <v>27</v>
      </c>
      <c r="F34">
        <v>9</v>
      </c>
    </row>
    <row r="35" spans="2:6" x14ac:dyDescent="0.2">
      <c r="B35" t="s">
        <v>34</v>
      </c>
      <c r="E35" t="s">
        <v>27</v>
      </c>
      <c r="F35">
        <v>6</v>
      </c>
    </row>
  </sheetData>
  <phoneticPr fontId="0" type="noConversion"/>
  <pageMargins left="0.67" right="0.75" top="1" bottom="1" header="0" footer="0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92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0.73387096774193561</v>
      </c>
      <c r="C11" s="4">
        <v>6.3435483870967753</v>
      </c>
      <c r="D11" s="4">
        <v>3.4812903225806453</v>
      </c>
      <c r="E11" s="4">
        <v>12.3</v>
      </c>
      <c r="F11" s="95">
        <v>42024</v>
      </c>
      <c r="G11" s="4">
        <v>-15.97</v>
      </c>
      <c r="H11" s="95">
        <v>42014</v>
      </c>
      <c r="I11" s="4">
        <v>86.265806451612917</v>
      </c>
      <c r="J11" s="4">
        <v>142.34</v>
      </c>
      <c r="K11" s="4">
        <v>2.7709677419354839</v>
      </c>
      <c r="L11" s="4">
        <v>17.54</v>
      </c>
      <c r="M11" s="95">
        <v>42018</v>
      </c>
      <c r="N11" s="4">
        <v>40.450000000000003</v>
      </c>
      <c r="O11" s="92">
        <v>20</v>
      </c>
      <c r="P11" s="4">
        <v>7.23</v>
      </c>
      <c r="Q11" s="95">
        <v>42007</v>
      </c>
      <c r="R11" s="4">
        <v>5.096129032258065</v>
      </c>
      <c r="S11" s="4">
        <v>22.108686090308943</v>
      </c>
    </row>
    <row r="12" spans="1:19" x14ac:dyDescent="0.2">
      <c r="A12" s="49" t="s">
        <v>41</v>
      </c>
      <c r="B12" s="4">
        <v>1.1078571428571429</v>
      </c>
      <c r="C12" s="4">
        <v>8.0374999999999996</v>
      </c>
      <c r="D12" s="4">
        <v>4.4993526785714284</v>
      </c>
      <c r="E12" s="4">
        <v>19.350000000000001</v>
      </c>
      <c r="F12" s="95">
        <v>41697</v>
      </c>
      <c r="G12" s="4">
        <v>-3.65</v>
      </c>
      <c r="H12" s="95">
        <v>41673</v>
      </c>
      <c r="I12" s="4">
        <v>79.459642857142853</v>
      </c>
      <c r="J12" s="4">
        <v>209.67</v>
      </c>
      <c r="K12" s="4">
        <v>3.6657663690476192</v>
      </c>
      <c r="L12" s="4">
        <v>22.25</v>
      </c>
      <c r="M12" s="95">
        <v>41697</v>
      </c>
      <c r="N12" s="4">
        <v>23.22</v>
      </c>
      <c r="O12" s="92">
        <v>15</v>
      </c>
      <c r="P12" s="4">
        <v>7.6</v>
      </c>
      <c r="Q12" s="95">
        <v>41678</v>
      </c>
      <c r="R12" s="4">
        <v>5.1795312500000001</v>
      </c>
      <c r="S12" s="4">
        <v>39.9920774675902</v>
      </c>
    </row>
    <row r="13" spans="1:19" x14ac:dyDescent="0.2">
      <c r="A13" s="49" t="s">
        <v>42</v>
      </c>
      <c r="B13" s="4">
        <v>2.6677419354838716</v>
      </c>
      <c r="C13" s="4">
        <v>12.398709677419356</v>
      </c>
      <c r="D13" s="4">
        <v>7.2247580645161289</v>
      </c>
      <c r="E13" s="4">
        <v>19.8</v>
      </c>
      <c r="F13" s="95">
        <v>41718</v>
      </c>
      <c r="G13" s="4">
        <v>-4.26</v>
      </c>
      <c r="H13" s="95">
        <v>41714</v>
      </c>
      <c r="I13" s="4">
        <v>71.891008064516129</v>
      </c>
      <c r="J13" s="4">
        <v>385.09</v>
      </c>
      <c r="K13" s="4">
        <v>3.6774663978494622</v>
      </c>
      <c r="L13" s="4">
        <v>20.58</v>
      </c>
      <c r="M13" s="95">
        <v>41724</v>
      </c>
      <c r="N13" s="4">
        <v>20.239999999999998</v>
      </c>
      <c r="O13" s="92">
        <v>13</v>
      </c>
      <c r="P13" s="4">
        <v>4.8</v>
      </c>
      <c r="Q13" s="95">
        <v>41701</v>
      </c>
      <c r="R13" s="4">
        <v>7.6373790322580639</v>
      </c>
      <c r="S13" s="4">
        <v>71.541491184379353</v>
      </c>
    </row>
    <row r="14" spans="1:19" x14ac:dyDescent="0.2">
      <c r="A14" s="49" t="s">
        <v>43</v>
      </c>
      <c r="B14" s="4">
        <v>2.8495454545454546</v>
      </c>
      <c r="C14" s="4">
        <v>16.361304347826088</v>
      </c>
      <c r="D14" s="4">
        <v>10.229089700193425</v>
      </c>
      <c r="E14" s="4">
        <v>23.53</v>
      </c>
      <c r="F14" s="95">
        <v>41753</v>
      </c>
      <c r="G14" s="4">
        <v>-1.76</v>
      </c>
      <c r="H14" s="95">
        <v>41734</v>
      </c>
      <c r="I14" s="4">
        <v>68.281111111111102</v>
      </c>
      <c r="J14" s="4">
        <v>552.02</v>
      </c>
      <c r="K14" s="4">
        <v>2.6397152777777775</v>
      </c>
      <c r="L14" s="4">
        <v>16.46</v>
      </c>
      <c r="M14" s="95">
        <v>41732</v>
      </c>
      <c r="N14" s="4">
        <v>17.05</v>
      </c>
      <c r="O14" s="92">
        <v>6</v>
      </c>
      <c r="P14" s="4">
        <v>9.84</v>
      </c>
      <c r="Q14" s="95">
        <v>41732</v>
      </c>
      <c r="R14" s="4">
        <v>12.590555555555557</v>
      </c>
      <c r="S14" s="4">
        <v>84.150704897728247</v>
      </c>
    </row>
    <row r="15" spans="1:19" x14ac:dyDescent="0.2">
      <c r="A15" s="49" t="s">
        <v>44</v>
      </c>
      <c r="B15" s="4">
        <v>6.1266666666666669</v>
      </c>
      <c r="C15" s="4">
        <v>20.642380952380954</v>
      </c>
      <c r="D15" s="4">
        <v>13.600330831608009</v>
      </c>
      <c r="E15" s="4">
        <v>27.77</v>
      </c>
      <c r="F15" s="95">
        <v>41781</v>
      </c>
      <c r="G15" s="4">
        <v>1.54</v>
      </c>
      <c r="H15" s="95">
        <v>41776</v>
      </c>
      <c r="I15" s="4">
        <v>67.954811815523286</v>
      </c>
      <c r="J15" s="4">
        <v>487.29</v>
      </c>
      <c r="K15" s="4">
        <v>2.3360433825211619</v>
      </c>
      <c r="L15" s="4">
        <v>13.62</v>
      </c>
      <c r="M15" s="95">
        <v>41763</v>
      </c>
      <c r="N15" s="4">
        <v>40.47</v>
      </c>
      <c r="O15" s="92">
        <v>16</v>
      </c>
      <c r="P15" s="4">
        <v>10.43</v>
      </c>
      <c r="Q15" s="95">
        <v>41772</v>
      </c>
      <c r="R15" s="4">
        <v>15.117871053534662</v>
      </c>
      <c r="S15" s="4">
        <v>92.783302303824925</v>
      </c>
    </row>
    <row r="16" spans="1:19" x14ac:dyDescent="0.2">
      <c r="A16" s="49" t="s">
        <v>45</v>
      </c>
      <c r="B16" s="4">
        <v>9.8563333333333318</v>
      </c>
      <c r="C16" s="4">
        <v>22.79</v>
      </c>
      <c r="D16" s="4">
        <v>16.182277777777777</v>
      </c>
      <c r="E16" s="4">
        <v>31.01</v>
      </c>
      <c r="F16" s="95">
        <v>41795</v>
      </c>
      <c r="G16" s="4">
        <v>4.78</v>
      </c>
      <c r="H16" s="95">
        <v>41812</v>
      </c>
      <c r="I16" s="4">
        <v>73.864423611111107</v>
      </c>
      <c r="J16" s="4">
        <v>619.82000000000005</v>
      </c>
      <c r="K16" s="4">
        <v>1.8888333333333334</v>
      </c>
      <c r="L16" s="4">
        <v>11.66</v>
      </c>
      <c r="M16" s="95">
        <v>41795</v>
      </c>
      <c r="N16" s="4">
        <v>74.680000000000007</v>
      </c>
      <c r="O16" s="92">
        <v>11</v>
      </c>
      <c r="P16" s="4">
        <v>18.079999999999998</v>
      </c>
      <c r="Q16" s="95">
        <v>41817</v>
      </c>
      <c r="R16" s="4">
        <v>19.668138888888887</v>
      </c>
      <c r="S16" s="4">
        <v>120.42581986686116</v>
      </c>
    </row>
    <row r="17" spans="1:19" x14ac:dyDescent="0.2">
      <c r="A17" s="49" t="s">
        <v>46</v>
      </c>
      <c r="B17" s="4">
        <v>12.669354838709674</v>
      </c>
      <c r="C17" s="4">
        <v>28.445806451612906</v>
      </c>
      <c r="D17" s="4">
        <v>20.127009408602145</v>
      </c>
      <c r="E17" s="4">
        <v>35.26</v>
      </c>
      <c r="F17" s="95">
        <v>41831</v>
      </c>
      <c r="G17" s="4">
        <v>6.27</v>
      </c>
      <c r="H17" s="95">
        <v>41844</v>
      </c>
      <c r="I17" s="4">
        <v>69.3783064516129</v>
      </c>
      <c r="J17" s="4">
        <v>777.85</v>
      </c>
      <c r="K17" s="4">
        <v>2.333998655913978</v>
      </c>
      <c r="L17" s="4">
        <v>14.5</v>
      </c>
      <c r="M17" s="95">
        <v>41840</v>
      </c>
      <c r="N17" s="4">
        <v>16.71</v>
      </c>
      <c r="O17" s="92">
        <v>4</v>
      </c>
      <c r="P17" s="4">
        <v>13.1</v>
      </c>
      <c r="Q17" s="95">
        <v>41840</v>
      </c>
      <c r="R17" s="4">
        <v>24.370309139784951</v>
      </c>
      <c r="S17" s="4">
        <v>168.93748342387767</v>
      </c>
    </row>
    <row r="18" spans="1:19" x14ac:dyDescent="0.2">
      <c r="A18" s="49" t="s">
        <v>47</v>
      </c>
      <c r="B18" s="4">
        <v>11.351290322580647</v>
      </c>
      <c r="C18" s="4">
        <v>27.206451612903223</v>
      </c>
      <c r="D18" s="4">
        <v>19.150369623655912</v>
      </c>
      <c r="E18" s="4">
        <v>36.89</v>
      </c>
      <c r="F18" s="95">
        <v>41877</v>
      </c>
      <c r="G18" s="4">
        <v>6.34</v>
      </c>
      <c r="H18" s="95">
        <v>41867</v>
      </c>
      <c r="I18" s="4">
        <v>68.566471774193559</v>
      </c>
      <c r="J18" s="4">
        <v>655.99</v>
      </c>
      <c r="K18" s="4">
        <v>2.192049731182796</v>
      </c>
      <c r="L18" s="4">
        <v>13.33</v>
      </c>
      <c r="M18" s="95">
        <v>41877</v>
      </c>
      <c r="N18" s="4">
        <v>13.65</v>
      </c>
      <c r="O18" s="92">
        <v>9</v>
      </c>
      <c r="P18" s="4">
        <v>7.43</v>
      </c>
      <c r="Q18" s="95">
        <v>41856</v>
      </c>
      <c r="R18" s="4">
        <v>21.197802419354836</v>
      </c>
      <c r="S18" s="4">
        <v>143.18058833500095</v>
      </c>
    </row>
    <row r="19" spans="1:19" x14ac:dyDescent="0.2">
      <c r="A19" s="49" t="s">
        <v>0</v>
      </c>
      <c r="B19" s="4">
        <v>8.9483333333333324</v>
      </c>
      <c r="C19" s="4">
        <v>23.760666666666662</v>
      </c>
      <c r="D19" s="4">
        <v>16.259263888888892</v>
      </c>
      <c r="E19" s="4">
        <v>33.11</v>
      </c>
      <c r="F19" s="95">
        <v>41887</v>
      </c>
      <c r="G19" s="4">
        <v>1.53</v>
      </c>
      <c r="H19" s="95">
        <v>41910</v>
      </c>
      <c r="I19" s="4">
        <v>71.347513888888898</v>
      </c>
      <c r="J19" s="4">
        <v>463.22</v>
      </c>
      <c r="K19" s="4">
        <v>1.8111111111111111</v>
      </c>
      <c r="L19" s="4">
        <v>13.03</v>
      </c>
      <c r="M19" s="95">
        <v>41889</v>
      </c>
      <c r="N19" s="4">
        <v>21.06</v>
      </c>
      <c r="O19" s="92">
        <v>12</v>
      </c>
      <c r="P19" s="4">
        <v>10.84</v>
      </c>
      <c r="Q19" s="95">
        <v>41889</v>
      </c>
      <c r="R19" s="4">
        <v>18.189236111111107</v>
      </c>
      <c r="S19" s="4">
        <v>94.913091795845077</v>
      </c>
    </row>
    <row r="20" spans="1:19" x14ac:dyDescent="0.2">
      <c r="A20" s="49" t="s">
        <v>1</v>
      </c>
      <c r="B20" s="4">
        <v>4.7735483870967732</v>
      </c>
      <c r="C20" s="4">
        <v>17.836774193548386</v>
      </c>
      <c r="D20" s="4">
        <v>11.286713709677416</v>
      </c>
      <c r="E20" s="4">
        <v>28.52</v>
      </c>
      <c r="F20" s="95">
        <v>41914</v>
      </c>
      <c r="G20" s="4">
        <v>-2.6</v>
      </c>
      <c r="H20" s="95">
        <v>41938</v>
      </c>
      <c r="I20" s="4">
        <v>76.319979838709685</v>
      </c>
      <c r="J20" s="4">
        <v>318.06</v>
      </c>
      <c r="K20" s="4">
        <v>2.0899260752688176</v>
      </c>
      <c r="L20" s="4">
        <v>17.84</v>
      </c>
      <c r="M20" s="95">
        <v>41916</v>
      </c>
      <c r="N20" s="4">
        <v>34.51</v>
      </c>
      <c r="O20" s="92">
        <v>12</v>
      </c>
      <c r="P20" s="4">
        <v>11.05</v>
      </c>
      <c r="Q20" s="95">
        <v>41921</v>
      </c>
      <c r="R20" s="4">
        <v>12.946243279569895</v>
      </c>
      <c r="S20" s="4">
        <v>60.083761131372654</v>
      </c>
    </row>
    <row r="21" spans="1:19" x14ac:dyDescent="0.2">
      <c r="A21" s="49" t="s">
        <v>2</v>
      </c>
      <c r="B21" s="4">
        <v>2.4323333333333328</v>
      </c>
      <c r="C21" s="4">
        <v>11.499333333333334</v>
      </c>
      <c r="D21" s="4">
        <v>6.9495474290780122</v>
      </c>
      <c r="E21" s="4">
        <v>19.260000000000002</v>
      </c>
      <c r="F21" s="95">
        <v>41946</v>
      </c>
      <c r="G21" s="4">
        <v>-6.87</v>
      </c>
      <c r="H21" s="95">
        <v>41972</v>
      </c>
      <c r="I21" s="4">
        <v>82.735633274231688</v>
      </c>
      <c r="J21" s="4">
        <v>199.88</v>
      </c>
      <c r="K21" s="4">
        <v>2.6169001182033096</v>
      </c>
      <c r="L21" s="4">
        <v>19.89</v>
      </c>
      <c r="M21" s="95">
        <v>41952</v>
      </c>
      <c r="N21" s="4">
        <v>45.38</v>
      </c>
      <c r="O21" s="92">
        <v>13</v>
      </c>
      <c r="P21" s="4">
        <v>12.06</v>
      </c>
      <c r="Q21" s="95">
        <v>41951</v>
      </c>
      <c r="R21" s="4">
        <v>8.7680450650118189</v>
      </c>
      <c r="S21" s="4">
        <v>32.533197769819026</v>
      </c>
    </row>
    <row r="22" spans="1:19" ht="13.5" thickBot="1" x14ac:dyDescent="0.25">
      <c r="A22" s="69" t="s">
        <v>3</v>
      </c>
      <c r="B22" s="70">
        <v>-0.18612903225806451</v>
      </c>
      <c r="C22" s="70">
        <v>7.67741935483871</v>
      </c>
      <c r="D22" s="70">
        <v>3.4878763440860205</v>
      </c>
      <c r="E22" s="70">
        <v>17.260000000000002</v>
      </c>
      <c r="F22" s="96">
        <v>41979</v>
      </c>
      <c r="G22" s="70">
        <v>-5.92</v>
      </c>
      <c r="H22" s="96">
        <v>41989</v>
      </c>
      <c r="I22" s="70">
        <v>84.423770161290321</v>
      </c>
      <c r="J22" s="70">
        <v>159.94</v>
      </c>
      <c r="K22" s="70">
        <v>2.5415322580645165</v>
      </c>
      <c r="L22" s="70">
        <v>15.09</v>
      </c>
      <c r="M22" s="96">
        <v>41981</v>
      </c>
      <c r="N22" s="70">
        <v>62.82</v>
      </c>
      <c r="O22" s="71">
        <v>18</v>
      </c>
      <c r="P22" s="70">
        <v>20.69</v>
      </c>
      <c r="Q22" s="96">
        <v>41994</v>
      </c>
      <c r="R22" s="70">
        <v>4.589872311827957</v>
      </c>
      <c r="S22" s="70">
        <v>21.186011976083105</v>
      </c>
    </row>
    <row r="23" spans="1:19" ht="13.5" thickTop="1" x14ac:dyDescent="0.2">
      <c r="A23" s="49" t="s">
        <v>57</v>
      </c>
      <c r="B23" s="4">
        <v>5.2775622236186743</v>
      </c>
      <c r="C23" s="4">
        <v>16.916657914802197</v>
      </c>
      <c r="D23" s="4">
        <v>11.039823314936319</v>
      </c>
      <c r="E23" s="4">
        <v>36.89</v>
      </c>
      <c r="F23" s="95">
        <v>40416</v>
      </c>
      <c r="G23" s="4">
        <v>-15.97</v>
      </c>
      <c r="H23" s="95">
        <v>40188</v>
      </c>
      <c r="I23" s="4">
        <v>75.040706608328705</v>
      </c>
      <c r="J23" s="4">
        <v>4971.17</v>
      </c>
      <c r="K23" s="4">
        <v>2.5470258710174472</v>
      </c>
      <c r="L23" s="4">
        <v>22.25</v>
      </c>
      <c r="M23" s="95">
        <v>40236</v>
      </c>
      <c r="N23" s="4">
        <v>410.24</v>
      </c>
      <c r="O23" s="92">
        <v>149</v>
      </c>
      <c r="P23" s="4">
        <v>20.69</v>
      </c>
      <c r="Q23" s="95">
        <v>40533</v>
      </c>
      <c r="R23" s="4">
        <v>12.945926094929648</v>
      </c>
      <c r="S23" s="4">
        <v>951.83621624269131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-0.1</v>
      </c>
      <c r="G28" s="55" t="s">
        <v>27</v>
      </c>
      <c r="H28" s="94">
        <v>40470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-1.76</v>
      </c>
      <c r="G29" s="55" t="s">
        <v>27</v>
      </c>
      <c r="H29" s="94">
        <v>40273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196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6</v>
      </c>
      <c r="G37" s="55" t="s">
        <v>50</v>
      </c>
      <c r="H37" s="55"/>
      <c r="I37" s="55"/>
      <c r="J37" s="55"/>
    </row>
    <row r="38" spans="1:10" x14ac:dyDescent="0.2">
      <c r="F38">
        <f>SUM(F34:F37)</f>
        <v>67</v>
      </c>
    </row>
  </sheetData>
  <phoneticPr fontId="1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95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1.6558064516129027</v>
      </c>
      <c r="C11" s="4">
        <v>8.6145161290322569</v>
      </c>
      <c r="D11" s="4">
        <v>4.9705981182795709</v>
      </c>
      <c r="E11" s="4">
        <v>16.03</v>
      </c>
      <c r="F11" s="95">
        <v>42012</v>
      </c>
      <c r="G11" s="4">
        <v>-5.18</v>
      </c>
      <c r="H11" s="95">
        <v>42030</v>
      </c>
      <c r="I11" s="4">
        <v>83.749616935483857</v>
      </c>
      <c r="J11" s="4">
        <v>169.83</v>
      </c>
      <c r="K11" s="4">
        <v>2.466397849462366</v>
      </c>
      <c r="L11" s="4">
        <v>14.9</v>
      </c>
      <c r="M11" s="95">
        <v>42011</v>
      </c>
      <c r="N11" s="4">
        <v>20.23</v>
      </c>
      <c r="O11" s="92">
        <v>9</v>
      </c>
      <c r="P11" s="4">
        <v>6.42</v>
      </c>
      <c r="Q11" s="95">
        <v>42008</v>
      </c>
      <c r="R11" s="4">
        <v>5.7860215053763433</v>
      </c>
      <c r="S11" s="4">
        <v>26.032156746315962</v>
      </c>
    </row>
    <row r="12" spans="1:19" x14ac:dyDescent="0.2">
      <c r="A12" s="49" t="s">
        <v>41</v>
      </c>
      <c r="B12" s="4">
        <v>0.72428571428571431</v>
      </c>
      <c r="C12" s="4">
        <v>11.531785714285714</v>
      </c>
      <c r="D12" s="4">
        <v>5.7660788690476199</v>
      </c>
      <c r="E12" s="4">
        <v>19.010000000000002</v>
      </c>
      <c r="F12" s="95">
        <v>41695</v>
      </c>
      <c r="G12" s="4">
        <v>-2.73</v>
      </c>
      <c r="H12" s="95">
        <v>41678</v>
      </c>
      <c r="I12" s="4">
        <v>81.645758928571425</v>
      </c>
      <c r="J12" s="4">
        <v>234.32</v>
      </c>
      <c r="K12" s="4">
        <v>2.1663690476190482</v>
      </c>
      <c r="L12" s="4">
        <v>15.88</v>
      </c>
      <c r="M12" s="95">
        <v>41692</v>
      </c>
      <c r="N12" s="4">
        <v>40.29</v>
      </c>
      <c r="O12" s="92">
        <v>15</v>
      </c>
      <c r="P12" s="4">
        <v>11.84</v>
      </c>
      <c r="Q12" s="95">
        <v>41698</v>
      </c>
      <c r="R12" s="4">
        <v>5.9198883928571435</v>
      </c>
      <c r="S12" s="4">
        <v>34.304950589624326</v>
      </c>
    </row>
    <row r="13" spans="1:19" x14ac:dyDescent="0.2">
      <c r="A13" s="49" t="s">
        <v>42</v>
      </c>
      <c r="B13" s="4">
        <v>3.3593548387096779</v>
      </c>
      <c r="C13" s="4">
        <v>12.724838709677417</v>
      </c>
      <c r="D13" s="4">
        <v>7.8301344086021505</v>
      </c>
      <c r="E13" s="4">
        <v>22.09</v>
      </c>
      <c r="F13" s="95">
        <v>41729</v>
      </c>
      <c r="G13" s="4">
        <v>-2.2599999999999998</v>
      </c>
      <c r="H13" s="95">
        <v>41704</v>
      </c>
      <c r="I13" s="4">
        <v>81.303172043010733</v>
      </c>
      <c r="J13" s="4">
        <v>368.41</v>
      </c>
      <c r="K13" s="4">
        <v>3.3457056451612899</v>
      </c>
      <c r="L13" s="4">
        <v>16.760000000000002</v>
      </c>
      <c r="M13" s="95">
        <v>41706</v>
      </c>
      <c r="N13" s="4">
        <v>32.450000000000003</v>
      </c>
      <c r="O13" s="92">
        <v>13</v>
      </c>
      <c r="P13" s="4">
        <v>8.6199999999999992</v>
      </c>
      <c r="Q13" s="95">
        <v>41713</v>
      </c>
      <c r="R13" s="4">
        <v>8.3694220430107507</v>
      </c>
      <c r="S13" s="4">
        <v>58.792201060668596</v>
      </c>
    </row>
    <row r="14" spans="1:19" x14ac:dyDescent="0.2">
      <c r="A14" s="49" t="s">
        <v>43</v>
      </c>
      <c r="B14" s="4">
        <v>6.4456666666666669</v>
      </c>
      <c r="C14" s="4">
        <v>18.818333333333332</v>
      </c>
      <c r="D14" s="4">
        <v>12.405722222222222</v>
      </c>
      <c r="E14" s="4">
        <v>29.19</v>
      </c>
      <c r="F14" s="95">
        <v>41737</v>
      </c>
      <c r="G14" s="4">
        <v>-0.23</v>
      </c>
      <c r="H14" s="95">
        <v>41742</v>
      </c>
      <c r="I14" s="4">
        <v>77.992937499999982</v>
      </c>
      <c r="J14" s="4">
        <v>524.05999999999995</v>
      </c>
      <c r="K14" s="4">
        <v>2.6553125</v>
      </c>
      <c r="L14" s="4">
        <v>15.29</v>
      </c>
      <c r="M14" s="95">
        <v>41749</v>
      </c>
      <c r="N14" s="4">
        <v>58.64</v>
      </c>
      <c r="O14" s="92">
        <v>13</v>
      </c>
      <c r="P14" s="4">
        <v>29.16</v>
      </c>
      <c r="Q14" s="95">
        <v>41753</v>
      </c>
      <c r="R14" s="4">
        <v>13.342194444444448</v>
      </c>
      <c r="S14" s="4">
        <v>92.120755600524106</v>
      </c>
    </row>
    <row r="15" spans="1:19" x14ac:dyDescent="0.2">
      <c r="A15" s="49" t="s">
        <v>44</v>
      </c>
      <c r="B15" s="4">
        <v>7.83</v>
      </c>
      <c r="C15" s="4">
        <v>22.231290322580644</v>
      </c>
      <c r="D15" s="4">
        <v>14.93440860215054</v>
      </c>
      <c r="E15" s="4">
        <v>32.17</v>
      </c>
      <c r="F15" s="95">
        <v>41784</v>
      </c>
      <c r="G15" s="4">
        <v>1.93</v>
      </c>
      <c r="H15" s="95">
        <v>41775</v>
      </c>
      <c r="I15" s="4">
        <v>76.956149193548384</v>
      </c>
      <c r="J15" s="4">
        <v>646.76</v>
      </c>
      <c r="K15" s="4">
        <v>2.1450134408602151</v>
      </c>
      <c r="L15" s="4">
        <v>16.559999999999999</v>
      </c>
      <c r="M15" s="95">
        <v>41765</v>
      </c>
      <c r="N15" s="4">
        <v>15.63</v>
      </c>
      <c r="O15" s="92">
        <v>12</v>
      </c>
      <c r="P15" s="4">
        <v>7.22</v>
      </c>
      <c r="Q15" s="95">
        <v>41766</v>
      </c>
      <c r="R15" s="4">
        <v>17.134623655913977</v>
      </c>
      <c r="S15" s="4">
        <v>119.77911009571258</v>
      </c>
    </row>
    <row r="16" spans="1:19" x14ac:dyDescent="0.2">
      <c r="A16" s="49" t="s">
        <v>45</v>
      </c>
      <c r="B16" s="4">
        <v>10.173666666666668</v>
      </c>
      <c r="C16" s="4">
        <v>24.082000000000001</v>
      </c>
      <c r="D16" s="4">
        <v>16.765805555555559</v>
      </c>
      <c r="E16" s="4">
        <v>36.950000000000003</v>
      </c>
      <c r="F16" s="95">
        <v>41816</v>
      </c>
      <c r="G16" s="4">
        <v>5.53</v>
      </c>
      <c r="H16" s="95">
        <v>41814</v>
      </c>
      <c r="I16" s="4">
        <v>71.061451388888898</v>
      </c>
      <c r="J16" s="4">
        <v>668.64</v>
      </c>
      <c r="K16" s="4">
        <v>2.1376249999999999</v>
      </c>
      <c r="L16" s="4">
        <v>12.94</v>
      </c>
      <c r="M16" s="95">
        <v>41791</v>
      </c>
      <c r="N16" s="4">
        <v>29.31</v>
      </c>
      <c r="O16" s="92">
        <v>5</v>
      </c>
      <c r="P16" s="4">
        <v>11.26</v>
      </c>
      <c r="Q16" s="95">
        <v>41817</v>
      </c>
      <c r="R16" s="4">
        <v>18.920958333333335</v>
      </c>
      <c r="S16" s="4">
        <v>135.49268044649554</v>
      </c>
    </row>
    <row r="17" spans="1:19" x14ac:dyDescent="0.2">
      <c r="A17" s="49" t="s">
        <v>46</v>
      </c>
      <c r="B17" s="4">
        <v>10.899032258064517</v>
      </c>
      <c r="C17" s="4">
        <v>25.714838709677423</v>
      </c>
      <c r="D17" s="4">
        <v>18.03730510752688</v>
      </c>
      <c r="E17" s="4">
        <v>34.380000000000003</v>
      </c>
      <c r="F17" s="95">
        <v>41822</v>
      </c>
      <c r="G17" s="4">
        <v>5.05</v>
      </c>
      <c r="H17" s="95">
        <v>41843</v>
      </c>
      <c r="I17" s="4">
        <v>67.935967741935499</v>
      </c>
      <c r="J17" s="4">
        <v>746.25</v>
      </c>
      <c r="K17" s="4">
        <v>2.5865994623655917</v>
      </c>
      <c r="L17" s="4">
        <v>13.23</v>
      </c>
      <c r="M17" s="95">
        <v>41825</v>
      </c>
      <c r="N17" s="4">
        <v>23.9</v>
      </c>
      <c r="O17" s="92">
        <v>6</v>
      </c>
      <c r="P17" s="4">
        <v>14.87</v>
      </c>
      <c r="Q17" s="95">
        <v>41832</v>
      </c>
      <c r="R17" s="4">
        <v>21.627150537634403</v>
      </c>
      <c r="S17" s="4">
        <v>157.00079901551629</v>
      </c>
    </row>
    <row r="18" spans="1:19" x14ac:dyDescent="0.2">
      <c r="A18" s="49" t="s">
        <v>47</v>
      </c>
      <c r="B18" s="4">
        <v>12.331290322580646</v>
      </c>
      <c r="C18" s="4">
        <v>29.476774193548383</v>
      </c>
      <c r="D18" s="4">
        <v>20.393178763440865</v>
      </c>
      <c r="E18" s="4">
        <v>36.21</v>
      </c>
      <c r="F18" s="95">
        <v>41871</v>
      </c>
      <c r="G18" s="4">
        <v>5.39</v>
      </c>
      <c r="H18" s="95">
        <v>41879</v>
      </c>
      <c r="I18" s="4">
        <v>65.891149193548387</v>
      </c>
      <c r="J18" s="4">
        <v>679.17</v>
      </c>
      <c r="K18" s="4">
        <v>2.4557728494623658</v>
      </c>
      <c r="L18" s="4">
        <v>16.170000000000002</v>
      </c>
      <c r="M18" s="95">
        <v>41871</v>
      </c>
      <c r="N18" s="4">
        <v>9.43</v>
      </c>
      <c r="O18" s="92">
        <v>7</v>
      </c>
      <c r="P18" s="4">
        <v>4.0199999999999996</v>
      </c>
      <c r="Q18" s="95">
        <v>41882</v>
      </c>
      <c r="R18" s="4">
        <v>24.645013440860218</v>
      </c>
      <c r="S18" s="4">
        <v>161.69369732121405</v>
      </c>
    </row>
    <row r="19" spans="1:19" x14ac:dyDescent="0.2">
      <c r="A19" s="49" t="s">
        <v>0</v>
      </c>
      <c r="B19" s="4">
        <v>10.438999999999998</v>
      </c>
      <c r="C19" s="4">
        <v>26.977333333333327</v>
      </c>
      <c r="D19" s="4">
        <v>18.254638888888891</v>
      </c>
      <c r="E19" s="4">
        <v>34.25</v>
      </c>
      <c r="F19" s="95">
        <v>41892</v>
      </c>
      <c r="G19" s="4">
        <v>4.71</v>
      </c>
      <c r="H19" s="95">
        <v>41902</v>
      </c>
      <c r="I19" s="4">
        <v>68.606222222222229</v>
      </c>
      <c r="J19" s="4">
        <v>511.38</v>
      </c>
      <c r="K19" s="4">
        <v>2.0724861111111115</v>
      </c>
      <c r="L19" s="4">
        <v>13.23</v>
      </c>
      <c r="M19" s="95">
        <v>41895</v>
      </c>
      <c r="N19" s="4">
        <v>10.02</v>
      </c>
      <c r="O19" s="92">
        <v>5</v>
      </c>
      <c r="P19" s="4">
        <v>7.82</v>
      </c>
      <c r="Q19" s="95">
        <v>41885</v>
      </c>
      <c r="R19" s="4">
        <v>21.588131944444445</v>
      </c>
      <c r="S19" s="4">
        <v>114.59100214067526</v>
      </c>
    </row>
    <row r="20" spans="1:19" x14ac:dyDescent="0.2">
      <c r="A20" s="49" t="s">
        <v>1</v>
      </c>
      <c r="B20" s="4">
        <v>4.7677419354838717</v>
      </c>
      <c r="C20" s="4">
        <v>21.443225806451611</v>
      </c>
      <c r="D20" s="4">
        <v>12.65157930107527</v>
      </c>
      <c r="E20" s="4">
        <v>29.31</v>
      </c>
      <c r="F20" s="95">
        <v>41923</v>
      </c>
      <c r="G20" s="4">
        <v>-2.06</v>
      </c>
      <c r="H20" s="95">
        <v>41933</v>
      </c>
      <c r="I20" s="4">
        <v>70.498447580645163</v>
      </c>
      <c r="J20" s="4">
        <v>380.96</v>
      </c>
      <c r="K20" s="4">
        <v>1.9978897849462365</v>
      </c>
      <c r="L20" s="4">
        <v>14.11</v>
      </c>
      <c r="M20" s="95">
        <v>41937</v>
      </c>
      <c r="N20" s="4">
        <v>12.42</v>
      </c>
      <c r="O20" s="92">
        <v>8</v>
      </c>
      <c r="P20" s="4">
        <v>4.6100000000000003</v>
      </c>
      <c r="Q20" s="95">
        <v>41931</v>
      </c>
      <c r="R20" s="4">
        <v>15.934784946236558</v>
      </c>
      <c r="S20" s="4">
        <v>75.232133138445505</v>
      </c>
    </row>
    <row r="21" spans="1:19" x14ac:dyDescent="0.2">
      <c r="A21" s="49" t="s">
        <v>2</v>
      </c>
      <c r="B21" s="4">
        <v>5.9526666666666666</v>
      </c>
      <c r="C21" s="4">
        <v>13.686666666666666</v>
      </c>
      <c r="D21" s="4">
        <v>9.7264444444444447</v>
      </c>
      <c r="E21" s="4">
        <v>18.12</v>
      </c>
      <c r="F21" s="95">
        <v>41944</v>
      </c>
      <c r="G21" s="4">
        <v>-0.64</v>
      </c>
      <c r="H21" s="95">
        <v>41971</v>
      </c>
      <c r="I21" s="4">
        <v>87.450076388888888</v>
      </c>
      <c r="J21" s="4">
        <v>181.4</v>
      </c>
      <c r="K21" s="4">
        <v>2.8438750000000002</v>
      </c>
      <c r="L21" s="4">
        <v>15.97</v>
      </c>
      <c r="M21" s="95">
        <v>41956</v>
      </c>
      <c r="N21" s="4">
        <v>52.39</v>
      </c>
      <c r="O21" s="92">
        <v>16</v>
      </c>
      <c r="P21" s="4">
        <v>22.87</v>
      </c>
      <c r="Q21" s="95">
        <v>41948</v>
      </c>
      <c r="R21" s="4">
        <v>11.236506944444445</v>
      </c>
      <c r="S21" s="4">
        <v>29.759944910050496</v>
      </c>
    </row>
    <row r="22" spans="1:19" ht="13.5" thickBot="1" x14ac:dyDescent="0.25">
      <c r="A22" s="69" t="s">
        <v>3</v>
      </c>
      <c r="B22" s="70">
        <v>2.4158064516129025</v>
      </c>
      <c r="C22" s="70">
        <v>10.128064516129029</v>
      </c>
      <c r="D22" s="70">
        <v>6.0352553763440868</v>
      </c>
      <c r="E22" s="70">
        <v>15.61</v>
      </c>
      <c r="F22" s="96">
        <v>41989</v>
      </c>
      <c r="G22" s="70">
        <v>-3.82</v>
      </c>
      <c r="H22" s="96">
        <v>42000</v>
      </c>
      <c r="I22" s="70">
        <v>82.37104166666667</v>
      </c>
      <c r="J22" s="70">
        <v>163.01</v>
      </c>
      <c r="K22" s="70">
        <v>2.9414919354838709</v>
      </c>
      <c r="L22" s="70">
        <v>26.36</v>
      </c>
      <c r="M22" s="96">
        <v>41989</v>
      </c>
      <c r="N22" s="70">
        <v>37.94</v>
      </c>
      <c r="O22" s="71">
        <v>13</v>
      </c>
      <c r="P22" s="70">
        <v>20.5</v>
      </c>
      <c r="Q22" s="96">
        <v>41989</v>
      </c>
      <c r="R22" s="70">
        <v>6.828756720430107</v>
      </c>
      <c r="S22" s="70">
        <v>27.088419599864562</v>
      </c>
    </row>
    <row r="23" spans="1:19" ht="13.5" thickTop="1" x14ac:dyDescent="0.2">
      <c r="A23" s="49" t="s">
        <v>57</v>
      </c>
      <c r="B23" s="4">
        <v>6.4161931643625207</v>
      </c>
      <c r="C23" s="4">
        <v>18.78580561955965</v>
      </c>
      <c r="D23" s="4">
        <v>12.314262471464842</v>
      </c>
      <c r="E23" s="4">
        <v>36.950000000000003</v>
      </c>
      <c r="F23" s="95">
        <v>40720</v>
      </c>
      <c r="G23" s="4">
        <v>-5.18</v>
      </c>
      <c r="H23" s="95">
        <v>40569</v>
      </c>
      <c r="I23" s="4">
        <v>76.288499231950837</v>
      </c>
      <c r="J23" s="4">
        <v>5274.19</v>
      </c>
      <c r="K23" s="4">
        <v>2.4845448855393415</v>
      </c>
      <c r="L23" s="4">
        <v>26.36</v>
      </c>
      <c r="M23" s="95">
        <v>40893</v>
      </c>
      <c r="N23" s="4">
        <v>342.65</v>
      </c>
      <c r="O23" s="92">
        <v>122</v>
      </c>
      <c r="P23" s="4">
        <v>29.16</v>
      </c>
      <c r="Q23" s="95">
        <v>40657</v>
      </c>
      <c r="R23" s="4">
        <v>14.277787742415518</v>
      </c>
      <c r="S23" s="4">
        <v>1031.8878506651074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-2.06</v>
      </c>
      <c r="G28" s="55" t="s">
        <v>27</v>
      </c>
      <c r="H28" s="94">
        <v>40837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-0.23</v>
      </c>
      <c r="G29" s="55" t="s">
        <v>27</v>
      </c>
      <c r="H29" s="94">
        <v>40646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190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13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9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12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35</v>
      </c>
    </row>
  </sheetData>
  <phoneticPr fontId="1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97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1.6148387096774199</v>
      </c>
      <c r="C11" s="4">
        <v>9.0345161290322569</v>
      </c>
      <c r="D11" s="4">
        <v>5.252197580645162</v>
      </c>
      <c r="E11" s="4">
        <v>15</v>
      </c>
      <c r="F11" s="95">
        <v>42023</v>
      </c>
      <c r="G11" s="4">
        <v>-4.7699999999999996</v>
      </c>
      <c r="H11" s="95">
        <v>42015</v>
      </c>
      <c r="I11" s="4">
        <v>86.390524193548387</v>
      </c>
      <c r="J11" s="4">
        <v>170.15</v>
      </c>
      <c r="K11" s="4">
        <v>2.0861827956989241</v>
      </c>
      <c r="L11" s="4">
        <v>17.05</v>
      </c>
      <c r="M11" s="95">
        <v>42005</v>
      </c>
      <c r="N11" s="4">
        <v>15.4</v>
      </c>
      <c r="O11" s="92">
        <v>13</v>
      </c>
      <c r="P11" s="4">
        <v>5.4</v>
      </c>
      <c r="Q11" s="95">
        <v>42020</v>
      </c>
      <c r="R11" s="4">
        <v>6.2934879032258078</v>
      </c>
      <c r="S11" s="4">
        <v>23.87073743726619</v>
      </c>
    </row>
    <row r="12" spans="1:19" x14ac:dyDescent="0.2">
      <c r="A12" s="49" t="s">
        <v>41</v>
      </c>
      <c r="B12" s="4">
        <v>-1.4055172413793102</v>
      </c>
      <c r="C12" s="4">
        <v>7.47</v>
      </c>
      <c r="D12" s="4">
        <v>2.7999281609195399</v>
      </c>
      <c r="E12" s="4">
        <v>19.59</v>
      </c>
      <c r="F12" s="95">
        <v>41699</v>
      </c>
      <c r="G12" s="4">
        <v>-5.31</v>
      </c>
      <c r="H12" s="95">
        <v>41692</v>
      </c>
      <c r="I12" s="4">
        <v>78.139030172413811</v>
      </c>
      <c r="J12" s="4">
        <v>249.19</v>
      </c>
      <c r="K12" s="4">
        <v>2.6523922413793106</v>
      </c>
      <c r="L12" s="4">
        <v>16.66</v>
      </c>
      <c r="M12" s="95">
        <v>41675</v>
      </c>
      <c r="N12" s="4">
        <v>34.26</v>
      </c>
      <c r="O12" s="92">
        <v>11</v>
      </c>
      <c r="P12" s="4">
        <v>10.65</v>
      </c>
      <c r="Q12" s="95">
        <v>41675</v>
      </c>
      <c r="R12" s="4">
        <v>3.9799137931034485</v>
      </c>
      <c r="S12" s="4">
        <v>34.946245440731758</v>
      </c>
    </row>
    <row r="13" spans="1:19" x14ac:dyDescent="0.2">
      <c r="A13" s="49" t="s">
        <v>42</v>
      </c>
      <c r="B13" s="4">
        <v>0.86387096774193572</v>
      </c>
      <c r="C13" s="4">
        <v>16.156129032258061</v>
      </c>
      <c r="D13" s="4">
        <v>8.4494086021505375</v>
      </c>
      <c r="E13" s="4">
        <v>24.8</v>
      </c>
      <c r="F13" s="95">
        <v>41712</v>
      </c>
      <c r="G13" s="4">
        <v>-3.21</v>
      </c>
      <c r="H13" s="95">
        <v>41708</v>
      </c>
      <c r="I13" s="4">
        <v>69.024341397849454</v>
      </c>
      <c r="J13" s="4">
        <v>480.79</v>
      </c>
      <c r="K13" s="4">
        <v>2.5001411290322579</v>
      </c>
      <c r="L13" s="4">
        <v>13.72</v>
      </c>
      <c r="M13" s="95">
        <v>41715</v>
      </c>
      <c r="N13" s="4">
        <v>6.6</v>
      </c>
      <c r="O13" s="92">
        <v>9</v>
      </c>
      <c r="P13" s="4">
        <v>1.4</v>
      </c>
      <c r="Q13" s="95">
        <v>41714</v>
      </c>
      <c r="R13" s="4">
        <v>9.1123790322580636</v>
      </c>
      <c r="S13" s="4">
        <v>81.841824636283206</v>
      </c>
    </row>
    <row r="14" spans="1:19" x14ac:dyDescent="0.2">
      <c r="A14" s="49" t="s">
        <v>43</v>
      </c>
      <c r="B14" s="4">
        <v>3.69</v>
      </c>
      <c r="C14" s="4">
        <v>13.342000000000002</v>
      </c>
      <c r="D14" s="4">
        <v>8.3766805555555557</v>
      </c>
      <c r="E14" s="4">
        <v>20.68</v>
      </c>
      <c r="F14" s="95">
        <v>41738</v>
      </c>
      <c r="G14" s="4">
        <v>-1.87</v>
      </c>
      <c r="H14" s="95">
        <v>41746</v>
      </c>
      <c r="I14" s="4">
        <v>79.074618055555547</v>
      </c>
      <c r="J14" s="4">
        <v>393.1</v>
      </c>
      <c r="K14" s="4">
        <v>2.9396111111111107</v>
      </c>
      <c r="L14" s="4">
        <v>17.149999999999999</v>
      </c>
      <c r="M14" s="95">
        <v>41747</v>
      </c>
      <c r="N14" s="4">
        <v>82.45</v>
      </c>
      <c r="O14" s="92">
        <v>22</v>
      </c>
      <c r="P14" s="4">
        <v>13.64</v>
      </c>
      <c r="Q14" s="95">
        <v>41757</v>
      </c>
      <c r="R14" s="4">
        <v>10.730736111111112</v>
      </c>
      <c r="S14" s="4">
        <v>68.105156738557469</v>
      </c>
    </row>
    <row r="15" spans="1:19" x14ac:dyDescent="0.2">
      <c r="A15" s="49" t="s">
        <v>44</v>
      </c>
      <c r="B15" s="4">
        <v>6.9619354838709686</v>
      </c>
      <c r="C15" s="4">
        <v>21.980967741935483</v>
      </c>
      <c r="D15" s="4">
        <v>14.519233870967742</v>
      </c>
      <c r="E15" s="4">
        <v>30.88</v>
      </c>
      <c r="F15" s="95">
        <v>41790</v>
      </c>
      <c r="G15" s="4">
        <v>0.86</v>
      </c>
      <c r="H15" s="95">
        <v>41761</v>
      </c>
      <c r="I15" s="4">
        <v>73.258561827956981</v>
      </c>
      <c r="J15" s="4">
        <v>708.56</v>
      </c>
      <c r="K15" s="4">
        <v>2.166149193548387</v>
      </c>
      <c r="L15" s="4">
        <v>13.03</v>
      </c>
      <c r="M15" s="95">
        <v>41762</v>
      </c>
      <c r="N15" s="4">
        <v>29.91</v>
      </c>
      <c r="O15" s="92">
        <v>8</v>
      </c>
      <c r="P15" s="4">
        <v>12.24</v>
      </c>
      <c r="Q15" s="95">
        <v>41778</v>
      </c>
      <c r="R15" s="4">
        <v>16.839227150537639</v>
      </c>
      <c r="S15" s="4">
        <v>128.97594816312574</v>
      </c>
    </row>
    <row r="16" spans="1:19" x14ac:dyDescent="0.2">
      <c r="A16" s="49" t="s">
        <v>45</v>
      </c>
      <c r="B16" s="4">
        <v>10.910666666666666</v>
      </c>
      <c r="C16" s="4">
        <v>27.543333333333329</v>
      </c>
      <c r="D16" s="4">
        <v>18.61515277777778</v>
      </c>
      <c r="E16" s="4">
        <v>36.19</v>
      </c>
      <c r="F16" s="95">
        <v>41818</v>
      </c>
      <c r="G16" s="4">
        <v>5.12</v>
      </c>
      <c r="H16" s="95">
        <v>41799</v>
      </c>
      <c r="I16" s="4">
        <v>65.554454196217478</v>
      </c>
      <c r="J16" s="4">
        <v>719.58</v>
      </c>
      <c r="K16" s="4">
        <v>2.4250763888888893</v>
      </c>
      <c r="L16" s="4">
        <v>14.7</v>
      </c>
      <c r="M16" s="95">
        <v>41800</v>
      </c>
      <c r="N16" s="4">
        <v>28.71</v>
      </c>
      <c r="O16" s="92">
        <v>8</v>
      </c>
      <c r="P16" s="4">
        <v>10.45</v>
      </c>
      <c r="Q16" s="95">
        <v>41801</v>
      </c>
      <c r="R16" s="4">
        <v>22.972055555555549</v>
      </c>
      <c r="S16" s="4">
        <v>164.26323883789985</v>
      </c>
    </row>
    <row r="17" spans="1:19" x14ac:dyDescent="0.2">
      <c r="A17" s="49" t="s">
        <v>46</v>
      </c>
      <c r="B17" s="4">
        <v>10.303870967741934</v>
      </c>
      <c r="C17" s="4">
        <v>27.255161290322569</v>
      </c>
      <c r="D17" s="4">
        <v>18.492520161290326</v>
      </c>
      <c r="E17" s="4">
        <v>37.270000000000003</v>
      </c>
      <c r="F17" s="95">
        <v>41838</v>
      </c>
      <c r="G17" s="4">
        <v>4.38</v>
      </c>
      <c r="H17" s="95">
        <v>41822</v>
      </c>
      <c r="I17" s="4">
        <v>64.67927419354838</v>
      </c>
      <c r="J17" s="4">
        <v>771.82</v>
      </c>
      <c r="K17" s="4">
        <v>2.5394623655913979</v>
      </c>
      <c r="L17" s="4">
        <v>16.66</v>
      </c>
      <c r="M17" s="95">
        <v>41846</v>
      </c>
      <c r="N17" s="4">
        <v>45.61</v>
      </c>
      <c r="O17" s="92">
        <v>3</v>
      </c>
      <c r="P17" s="4">
        <v>34.159999999999997</v>
      </c>
      <c r="Q17" s="95">
        <v>41846</v>
      </c>
      <c r="R17" s="4">
        <v>25.477466397849458</v>
      </c>
      <c r="S17" s="4">
        <v>169.18019528568166</v>
      </c>
    </row>
    <row r="18" spans="1:19" x14ac:dyDescent="0.2">
      <c r="A18" s="49" t="s">
        <v>47</v>
      </c>
      <c r="B18" s="4">
        <v>12.805483870967745</v>
      </c>
      <c r="C18" s="4">
        <v>30.206129032258069</v>
      </c>
      <c r="D18" s="4">
        <v>21.0114314516129</v>
      </c>
      <c r="E18" s="4">
        <v>40.659999999999997</v>
      </c>
      <c r="F18" s="95">
        <v>41861</v>
      </c>
      <c r="G18" s="4">
        <v>8.3699999999999992</v>
      </c>
      <c r="H18" s="95">
        <v>41867</v>
      </c>
      <c r="I18" s="4">
        <v>62.350873655913972</v>
      </c>
      <c r="J18" s="4">
        <v>692.71399999999994</v>
      </c>
      <c r="K18" s="4">
        <v>2.3339616935483871</v>
      </c>
      <c r="L18" s="4">
        <v>14.5</v>
      </c>
      <c r="M18" s="95">
        <v>41862</v>
      </c>
      <c r="N18" s="4">
        <v>13.072999999999999</v>
      </c>
      <c r="O18" s="92">
        <v>3</v>
      </c>
      <c r="P18" s="4">
        <v>12.27</v>
      </c>
      <c r="Q18" s="95">
        <v>41856</v>
      </c>
      <c r="R18" s="4">
        <v>25.490450268817202</v>
      </c>
      <c r="S18" s="4">
        <v>169.32245842679708</v>
      </c>
    </row>
    <row r="19" spans="1:19" x14ac:dyDescent="0.2">
      <c r="A19" s="49" t="s">
        <v>0</v>
      </c>
      <c r="B19" s="4">
        <v>10.150366666666665</v>
      </c>
      <c r="C19" s="4">
        <v>24.117666666666668</v>
      </c>
      <c r="D19" s="4">
        <v>16.93134375</v>
      </c>
      <c r="E19" s="4">
        <v>31.94</v>
      </c>
      <c r="F19" s="95">
        <v>41889</v>
      </c>
      <c r="G19" s="4">
        <v>4.9809999999999999</v>
      </c>
      <c r="H19" s="95">
        <v>41897</v>
      </c>
      <c r="I19" s="4">
        <v>67.937340277777764</v>
      </c>
      <c r="J19" s="4">
        <v>452.80800000000011</v>
      </c>
      <c r="K19" s="4">
        <v>2.5614784722222228</v>
      </c>
      <c r="L19" s="4">
        <v>20.29</v>
      </c>
      <c r="M19" s="95">
        <v>41905</v>
      </c>
      <c r="N19" s="4">
        <v>31.758000000000003</v>
      </c>
      <c r="O19" s="92">
        <v>9</v>
      </c>
      <c r="P19" s="4">
        <v>24.723000000000003</v>
      </c>
      <c r="Q19" s="95">
        <v>41911</v>
      </c>
      <c r="R19" s="4">
        <v>21.852909722222218</v>
      </c>
      <c r="S19" s="4">
        <v>107.22943601841392</v>
      </c>
    </row>
    <row r="20" spans="1:19" x14ac:dyDescent="0.2">
      <c r="A20" s="49" t="s">
        <v>1</v>
      </c>
      <c r="B20" s="4">
        <v>6.9994516129032247</v>
      </c>
      <c r="C20" s="4">
        <v>18.803225806451607</v>
      </c>
      <c r="D20" s="4">
        <v>12.390170698924731</v>
      </c>
      <c r="E20" s="4">
        <v>29.93</v>
      </c>
      <c r="F20" s="95">
        <v>41920</v>
      </c>
      <c r="G20" s="4">
        <v>-1.982</v>
      </c>
      <c r="H20" s="95">
        <v>41941</v>
      </c>
      <c r="I20" s="4">
        <v>81.340584677419358</v>
      </c>
      <c r="J20" s="4">
        <v>320.11400000000003</v>
      </c>
      <c r="K20" s="4">
        <v>1.8731538978494628</v>
      </c>
      <c r="L20" s="4">
        <v>14.5</v>
      </c>
      <c r="M20" s="95">
        <v>41926</v>
      </c>
      <c r="N20" s="4">
        <v>70.550999999999988</v>
      </c>
      <c r="O20" s="92">
        <v>17</v>
      </c>
      <c r="P20" s="4">
        <v>14.472000000000001</v>
      </c>
      <c r="Q20" s="95">
        <v>41923</v>
      </c>
      <c r="R20" s="4">
        <v>14.883649193548385</v>
      </c>
      <c r="S20" s="4">
        <v>56.354343813956461</v>
      </c>
    </row>
    <row r="21" spans="1:19" x14ac:dyDescent="0.2">
      <c r="A21" s="49" t="s">
        <v>2</v>
      </c>
      <c r="B21" s="4">
        <v>3.8040666666666665</v>
      </c>
      <c r="C21" s="4">
        <v>11.509933333333333</v>
      </c>
      <c r="D21" s="4">
        <v>7.5267431763285026</v>
      </c>
      <c r="E21" s="4">
        <v>17.72</v>
      </c>
      <c r="F21" s="95">
        <v>41945</v>
      </c>
      <c r="G21" s="4">
        <v>-1.4470000000000001</v>
      </c>
      <c r="H21" s="95">
        <v>41950</v>
      </c>
      <c r="I21" s="4">
        <v>85.715549214975866</v>
      </c>
      <c r="J21" s="4">
        <v>171.39700000000002</v>
      </c>
      <c r="K21" s="4">
        <v>2.5006585446859906</v>
      </c>
      <c r="L21" s="4">
        <v>16.07</v>
      </c>
      <c r="M21" s="95">
        <v>41950</v>
      </c>
      <c r="N21" s="4">
        <v>76.580999999999989</v>
      </c>
      <c r="O21" s="92">
        <v>18</v>
      </c>
      <c r="P21" s="4">
        <v>15.879000000000001</v>
      </c>
      <c r="Q21" s="95">
        <v>41969</v>
      </c>
      <c r="R21" s="4">
        <v>9.0654673913043489</v>
      </c>
      <c r="S21" s="4">
        <v>28.767278153904968</v>
      </c>
    </row>
    <row r="22" spans="1:19" ht="13.5" thickBot="1" x14ac:dyDescent="0.25">
      <c r="A22" s="69" t="s">
        <v>3</v>
      </c>
      <c r="B22" s="70">
        <v>2.5651290322580649</v>
      </c>
      <c r="C22" s="70">
        <v>10.391870967741934</v>
      </c>
      <c r="D22" s="70">
        <v>6.1891854838709666</v>
      </c>
      <c r="E22" s="70">
        <v>16.57</v>
      </c>
      <c r="F22" s="96">
        <v>41987</v>
      </c>
      <c r="G22" s="70">
        <v>-1.7170000000000001</v>
      </c>
      <c r="H22" s="96">
        <v>42004</v>
      </c>
      <c r="I22" s="70">
        <v>82.448387096774155</v>
      </c>
      <c r="J22" s="70">
        <v>168.04</v>
      </c>
      <c r="K22" s="70">
        <v>2.933602150537634</v>
      </c>
      <c r="L22" s="70">
        <v>19.600000000000001</v>
      </c>
      <c r="M22" s="96">
        <v>41987</v>
      </c>
      <c r="N22" s="70">
        <v>12.462</v>
      </c>
      <c r="O22" s="71">
        <v>11</v>
      </c>
      <c r="P22" s="70">
        <v>3.2159999999999997</v>
      </c>
      <c r="Q22" s="96">
        <v>41991</v>
      </c>
      <c r="R22" s="70">
        <v>6.5880221774193535</v>
      </c>
      <c r="S22" s="70">
        <v>29.693792503298933</v>
      </c>
    </row>
    <row r="23" spans="1:19" ht="13.5" thickTop="1" x14ac:dyDescent="0.2">
      <c r="A23" s="49" t="s">
        <v>57</v>
      </c>
      <c r="B23" s="4">
        <v>5.772013616981833</v>
      </c>
      <c r="C23" s="4">
        <v>18.15091111111111</v>
      </c>
      <c r="D23" s="4">
        <v>11.712833022503647</v>
      </c>
      <c r="E23" s="4">
        <v>40.659999999999997</v>
      </c>
      <c r="F23" s="95">
        <v>41131</v>
      </c>
      <c r="G23" s="4">
        <v>-5.31</v>
      </c>
      <c r="H23" s="95">
        <v>40961</v>
      </c>
      <c r="I23" s="4">
        <v>74.659461579995934</v>
      </c>
      <c r="J23" s="4">
        <v>5298.262999999999</v>
      </c>
      <c r="K23" s="4">
        <v>2.4593224986744979</v>
      </c>
      <c r="L23" s="4">
        <v>20.29</v>
      </c>
      <c r="M23" s="95">
        <v>41175</v>
      </c>
      <c r="N23" s="4">
        <v>447.36500000000001</v>
      </c>
      <c r="O23" s="92">
        <v>132</v>
      </c>
      <c r="P23" s="4">
        <v>34.159999999999997</v>
      </c>
      <c r="Q23" s="95">
        <v>41116</v>
      </c>
      <c r="R23" s="4">
        <v>14.440480391412715</v>
      </c>
      <c r="S23" s="4">
        <v>1062.5506554559172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-1.982</v>
      </c>
      <c r="G28" s="55" t="s">
        <v>27</v>
      </c>
      <c r="H28" s="94">
        <v>41211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-1.87</v>
      </c>
      <c r="G29" s="55" t="s">
        <v>27</v>
      </c>
      <c r="H29" s="94">
        <v>41016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194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25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15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58</v>
      </c>
    </row>
  </sheetData>
  <phoneticPr fontId="1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98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2.2181935483870969</v>
      </c>
      <c r="C11" s="4">
        <v>10.515548387096775</v>
      </c>
      <c r="D11" s="4">
        <v>6.1749973118279575</v>
      </c>
      <c r="E11" s="4">
        <v>16.559999999999999</v>
      </c>
      <c r="F11" s="95">
        <v>42035</v>
      </c>
      <c r="G11" s="4">
        <v>-1.585</v>
      </c>
      <c r="H11" s="95">
        <v>42015</v>
      </c>
      <c r="I11" s="4">
        <v>80.533440860215066</v>
      </c>
      <c r="J11" s="4">
        <v>195.953</v>
      </c>
      <c r="K11" s="4">
        <v>3.3881108870967749</v>
      </c>
      <c r="L11" s="4">
        <v>17.440000000000001</v>
      </c>
      <c r="M11" s="95">
        <v>42028</v>
      </c>
      <c r="N11" s="4">
        <v>44.22</v>
      </c>
      <c r="O11" s="92">
        <v>16</v>
      </c>
      <c r="P11" s="4">
        <v>12.261000000000001</v>
      </c>
      <c r="Q11" s="95">
        <v>42031</v>
      </c>
      <c r="R11" s="4">
        <v>5.9530423387096771</v>
      </c>
      <c r="S11" s="4">
        <v>33.206341623408093</v>
      </c>
    </row>
    <row r="12" spans="1:19" x14ac:dyDescent="0.2">
      <c r="A12" s="49" t="s">
        <v>41</v>
      </c>
      <c r="B12" s="4">
        <v>1.6204285714285711</v>
      </c>
      <c r="C12" s="4">
        <v>8.550928571428571</v>
      </c>
      <c r="D12" s="4">
        <v>4.9057351190476188</v>
      </c>
      <c r="E12" s="4">
        <v>14.75</v>
      </c>
      <c r="F12" s="95">
        <v>41671</v>
      </c>
      <c r="G12" s="4">
        <v>-2.5379999999999998</v>
      </c>
      <c r="H12" s="95">
        <v>41693</v>
      </c>
      <c r="I12" s="4">
        <v>82.183288690476203</v>
      </c>
      <c r="J12" s="4">
        <v>206.37</v>
      </c>
      <c r="K12" s="4">
        <v>3.4769985119047617</v>
      </c>
      <c r="L12" s="4">
        <v>19.010000000000002</v>
      </c>
      <c r="M12" s="95">
        <v>41672</v>
      </c>
      <c r="N12" s="4">
        <v>59.295000000000002</v>
      </c>
      <c r="O12" s="92">
        <v>18</v>
      </c>
      <c r="P12" s="4">
        <v>13.065</v>
      </c>
      <c r="Q12" s="95">
        <v>41678</v>
      </c>
      <c r="R12" s="4">
        <v>6.2862291666666659</v>
      </c>
      <c r="S12" s="4">
        <v>32.654889316746825</v>
      </c>
    </row>
    <row r="13" spans="1:19" x14ac:dyDescent="0.2">
      <c r="A13" s="49" t="s">
        <v>42</v>
      </c>
      <c r="B13" s="4">
        <v>3.6320967741935481</v>
      </c>
      <c r="C13" s="4">
        <v>12.893903225806453</v>
      </c>
      <c r="D13" s="4">
        <v>7.8736444892473108</v>
      </c>
      <c r="E13" s="4">
        <v>18.920000000000002</v>
      </c>
      <c r="F13" s="95">
        <v>41704</v>
      </c>
      <c r="G13" s="4">
        <v>-1.9890000000000001</v>
      </c>
      <c r="H13" s="95">
        <v>41701</v>
      </c>
      <c r="I13" s="4">
        <v>77.972782258064512</v>
      </c>
      <c r="J13" s="4">
        <v>352.43600000000009</v>
      </c>
      <c r="K13" s="4">
        <v>3.5503629032258068</v>
      </c>
      <c r="L13" s="4">
        <v>19.309999999999999</v>
      </c>
      <c r="M13" s="95">
        <v>41702</v>
      </c>
      <c r="N13" s="4">
        <v>91.856999999999999</v>
      </c>
      <c r="O13" s="92">
        <v>19</v>
      </c>
      <c r="P13" s="4">
        <v>17.286000000000001</v>
      </c>
      <c r="Q13" s="95">
        <v>41725</v>
      </c>
      <c r="R13" s="4">
        <v>8.5364307795698942</v>
      </c>
      <c r="S13" s="4">
        <v>64.121029232200044</v>
      </c>
    </row>
    <row r="14" spans="1:19" x14ac:dyDescent="0.2">
      <c r="A14" s="49" t="s">
        <v>43</v>
      </c>
      <c r="B14" s="4">
        <v>4.1043666666666665</v>
      </c>
      <c r="C14" s="4">
        <v>15.109466666666668</v>
      </c>
      <c r="D14" s="4">
        <v>9.6675645833333341</v>
      </c>
      <c r="E14" s="4">
        <v>26.42</v>
      </c>
      <c r="F14" s="95">
        <v>41746</v>
      </c>
      <c r="G14" s="4">
        <v>-2.0529999999999999</v>
      </c>
      <c r="H14" s="95">
        <v>41750</v>
      </c>
      <c r="I14" s="4">
        <v>73.828847222222223</v>
      </c>
      <c r="J14" s="4">
        <v>482.81</v>
      </c>
      <c r="K14" s="4">
        <v>3.0012305555555558</v>
      </c>
      <c r="L14" s="4">
        <v>16.170000000000002</v>
      </c>
      <c r="M14" s="95">
        <v>41738</v>
      </c>
      <c r="N14" s="4">
        <v>48.24</v>
      </c>
      <c r="O14" s="92">
        <v>15</v>
      </c>
      <c r="P14" s="4">
        <v>12.663</v>
      </c>
      <c r="Q14" s="95">
        <v>41759</v>
      </c>
      <c r="R14" s="4">
        <v>12.112384722222224</v>
      </c>
      <c r="S14" s="4">
        <v>84.745187756791253</v>
      </c>
    </row>
    <row r="15" spans="1:19" x14ac:dyDescent="0.2">
      <c r="A15" s="49" t="s">
        <v>44</v>
      </c>
      <c r="B15" s="4">
        <v>4.8629999999999995</v>
      </c>
      <c r="C15" s="4">
        <v>15.394516129032258</v>
      </c>
      <c r="D15" s="4">
        <v>10.050970430107528</v>
      </c>
      <c r="E15" s="4">
        <v>22.91</v>
      </c>
      <c r="F15" s="95">
        <v>41765</v>
      </c>
      <c r="G15" s="4">
        <v>-0.56399999999999995</v>
      </c>
      <c r="H15" s="95">
        <v>41785</v>
      </c>
      <c r="I15" s="4">
        <v>77.561250000000001</v>
      </c>
      <c r="J15" s="4">
        <v>514.53200000000004</v>
      </c>
      <c r="K15" s="4">
        <v>2.0092936827956986</v>
      </c>
      <c r="L15" s="4">
        <v>11.96</v>
      </c>
      <c r="M15" s="95">
        <v>41773</v>
      </c>
      <c r="N15" s="4">
        <v>71.555999999999997</v>
      </c>
      <c r="O15" s="92">
        <v>20</v>
      </c>
      <c r="P15" s="4">
        <v>16.683</v>
      </c>
      <c r="Q15" s="95">
        <v>41776</v>
      </c>
      <c r="R15" s="4">
        <v>13.881895161290325</v>
      </c>
      <c r="S15" s="4">
        <v>84.907872741407033</v>
      </c>
    </row>
    <row r="16" spans="1:19" x14ac:dyDescent="0.2">
      <c r="A16" s="49" t="s">
        <v>45</v>
      </c>
      <c r="B16" s="4">
        <v>8.2551666666666659</v>
      </c>
      <c r="C16" s="4">
        <v>20.785</v>
      </c>
      <c r="D16" s="4">
        <v>14.478164583333331</v>
      </c>
      <c r="E16" s="4">
        <v>30.33</v>
      </c>
      <c r="F16" s="95">
        <v>41806</v>
      </c>
      <c r="G16" s="4">
        <v>3.9609999999999999</v>
      </c>
      <c r="H16" s="95">
        <v>41793</v>
      </c>
      <c r="I16" s="4">
        <v>77.387340277777767</v>
      </c>
      <c r="J16" s="4">
        <v>639.32900000000006</v>
      </c>
      <c r="K16" s="4">
        <v>1.9040486111111108</v>
      </c>
      <c r="L16" s="4">
        <v>11.96</v>
      </c>
      <c r="M16" s="95">
        <v>41797</v>
      </c>
      <c r="N16" s="4">
        <v>66.33</v>
      </c>
      <c r="O16" s="92">
        <v>9</v>
      </c>
      <c r="P16" s="4">
        <v>14.874000000000001</v>
      </c>
      <c r="Q16" s="95">
        <v>41808</v>
      </c>
      <c r="R16" s="4">
        <v>17.708006944444442</v>
      </c>
      <c r="S16" s="4">
        <v>112.44142785665882</v>
      </c>
    </row>
    <row r="17" spans="1:19" x14ac:dyDescent="0.2">
      <c r="A17" s="49" t="s">
        <v>46</v>
      </c>
      <c r="B17" s="4">
        <v>13.412258064516131</v>
      </c>
      <c r="C17" s="4">
        <v>30.285483870967745</v>
      </c>
      <c r="D17" s="4">
        <v>21.316216397849459</v>
      </c>
      <c r="E17" s="4">
        <v>35.33</v>
      </c>
      <c r="F17" s="95">
        <v>41851</v>
      </c>
      <c r="G17" s="4">
        <v>10.32</v>
      </c>
      <c r="H17" s="95">
        <v>41850</v>
      </c>
      <c r="I17" s="4">
        <v>69.07815188172043</v>
      </c>
      <c r="J17" s="4">
        <v>771.08699999999999</v>
      </c>
      <c r="K17" s="4">
        <v>1.8805551075268818</v>
      </c>
      <c r="L17" s="4">
        <v>23.13</v>
      </c>
      <c r="M17" s="95">
        <v>41836</v>
      </c>
      <c r="N17" s="4">
        <v>13.467000000000001</v>
      </c>
      <c r="O17" s="92">
        <v>9</v>
      </c>
      <c r="P17" s="4">
        <v>5.8290000000000006</v>
      </c>
      <c r="Q17" s="95">
        <v>41832</v>
      </c>
      <c r="R17" s="4">
        <v>24.109247311827954</v>
      </c>
      <c r="S17" s="4">
        <v>170.95396769722987</v>
      </c>
    </row>
    <row r="18" spans="1:19" x14ac:dyDescent="0.2">
      <c r="A18" s="49" t="s">
        <v>47</v>
      </c>
      <c r="B18" s="4">
        <v>12.541967741935485</v>
      </c>
      <c r="C18" s="4">
        <v>26.882580645161287</v>
      </c>
      <c r="D18" s="4">
        <v>19.202912948981925</v>
      </c>
      <c r="E18" s="4">
        <v>36.409999999999997</v>
      </c>
      <c r="F18" s="95">
        <v>41852</v>
      </c>
      <c r="G18" s="4">
        <v>7.891</v>
      </c>
      <c r="H18" s="95">
        <v>41860</v>
      </c>
      <c r="I18" s="4">
        <v>69.352356869137495</v>
      </c>
      <c r="J18" s="4">
        <v>675.95</v>
      </c>
      <c r="K18" s="4">
        <v>2.5001564001372687</v>
      </c>
      <c r="L18" s="4">
        <v>13.23</v>
      </c>
      <c r="M18" s="95">
        <v>41857</v>
      </c>
      <c r="N18" s="4">
        <v>14.673</v>
      </c>
      <c r="O18" s="92">
        <v>5</v>
      </c>
      <c r="P18" s="4">
        <v>12.260999999999999</v>
      </c>
      <c r="Q18" s="95">
        <v>41858</v>
      </c>
      <c r="R18" s="4">
        <v>24.701374685426671</v>
      </c>
      <c r="S18" s="4">
        <v>144.97819097510592</v>
      </c>
    </row>
    <row r="19" spans="1:19" x14ac:dyDescent="0.2">
      <c r="A19" s="49" t="s">
        <v>0</v>
      </c>
      <c r="B19" s="4">
        <v>9.9056666666666668</v>
      </c>
      <c r="C19" s="4">
        <v>24.345666666666659</v>
      </c>
      <c r="D19" s="4">
        <v>16.806270169082129</v>
      </c>
      <c r="E19" s="4">
        <v>30.26</v>
      </c>
      <c r="F19" s="95">
        <v>41908</v>
      </c>
      <c r="G19" s="4">
        <v>5.1849999999999996</v>
      </c>
      <c r="H19" s="95">
        <v>41904</v>
      </c>
      <c r="I19" s="4">
        <v>73.283462560386468</v>
      </c>
      <c r="J19" s="4">
        <v>489.90400000000011</v>
      </c>
      <c r="K19" s="4">
        <v>2.0356961654589374</v>
      </c>
      <c r="L19" s="4">
        <v>11.27</v>
      </c>
      <c r="M19" s="95">
        <v>41911</v>
      </c>
      <c r="N19" s="4">
        <v>16.154</v>
      </c>
      <c r="O19" s="92">
        <v>7</v>
      </c>
      <c r="P19" s="4">
        <v>11.622999999999999</v>
      </c>
      <c r="Q19" s="95">
        <v>41887</v>
      </c>
      <c r="R19" s="4">
        <v>20.725772041062804</v>
      </c>
      <c r="S19" s="4">
        <v>100.30211089999304</v>
      </c>
    </row>
    <row r="20" spans="1:19" x14ac:dyDescent="0.2">
      <c r="A20" s="49" t="s">
        <v>1</v>
      </c>
      <c r="B20" s="4">
        <v>7.867064516129032</v>
      </c>
      <c r="C20" s="4">
        <v>20.121290322580645</v>
      </c>
      <c r="D20" s="4">
        <v>13.918944220430108</v>
      </c>
      <c r="E20" s="4">
        <v>26.96</v>
      </c>
      <c r="F20" s="95">
        <v>41915</v>
      </c>
      <c r="G20" s="4">
        <v>0.10199999999999999</v>
      </c>
      <c r="H20" s="95">
        <v>41924</v>
      </c>
      <c r="I20" s="4">
        <v>76.353118279569884</v>
      </c>
      <c r="J20" s="4">
        <v>317.399</v>
      </c>
      <c r="K20" s="4">
        <v>1.9273588709677421</v>
      </c>
      <c r="L20" s="4">
        <v>12.54</v>
      </c>
      <c r="M20" s="95">
        <v>41915</v>
      </c>
      <c r="N20" s="4">
        <v>29.55</v>
      </c>
      <c r="O20" s="92">
        <v>12</v>
      </c>
      <c r="P20" s="4">
        <v>7.88</v>
      </c>
      <c r="Q20" s="95">
        <v>41914</v>
      </c>
      <c r="R20" s="4">
        <v>16.055631720430103</v>
      </c>
      <c r="S20" s="4">
        <v>64.317212730172827</v>
      </c>
    </row>
    <row r="21" spans="1:19" x14ac:dyDescent="0.2">
      <c r="A21" s="49" t="s">
        <v>2</v>
      </c>
      <c r="B21" s="4">
        <v>4.8462666666666667</v>
      </c>
      <c r="C21" s="4">
        <v>11.416899999999998</v>
      </c>
      <c r="D21" s="4">
        <v>7.9881229166666659</v>
      </c>
      <c r="E21" s="4">
        <v>21.41</v>
      </c>
      <c r="F21" s="95">
        <v>41948</v>
      </c>
      <c r="G21" s="4">
        <v>-5.1680000000000001</v>
      </c>
      <c r="H21" s="95">
        <v>41971</v>
      </c>
      <c r="I21" s="4">
        <v>81.537729166666651</v>
      </c>
      <c r="J21" s="4">
        <v>149.05100000000002</v>
      </c>
      <c r="K21" s="4">
        <v>2.6646395833333334</v>
      </c>
      <c r="L21" s="4">
        <v>15.19</v>
      </c>
      <c r="M21" s="95">
        <v>41952</v>
      </c>
      <c r="N21" s="4">
        <v>66.98</v>
      </c>
      <c r="O21" s="92">
        <v>22</v>
      </c>
      <c r="P21" s="4">
        <v>16.941999999999993</v>
      </c>
      <c r="Q21" s="95">
        <v>41958</v>
      </c>
      <c r="R21" s="4">
        <v>9.7597125000000009</v>
      </c>
      <c r="S21" s="4">
        <v>34.125233255711706</v>
      </c>
    </row>
    <row r="22" spans="1:19" ht="13.5" thickBot="1" x14ac:dyDescent="0.25">
      <c r="A22" s="69" t="s">
        <v>3</v>
      </c>
      <c r="B22" s="70">
        <v>0.13799999999999993</v>
      </c>
      <c r="C22" s="70">
        <v>8.3611612903225794</v>
      </c>
      <c r="D22" s="70">
        <v>3.9348366935483865</v>
      </c>
      <c r="E22" s="70">
        <v>16.559999999999999</v>
      </c>
      <c r="F22" s="96">
        <v>42000</v>
      </c>
      <c r="G22" s="70">
        <v>-4.423</v>
      </c>
      <c r="H22" s="96">
        <v>41981</v>
      </c>
      <c r="I22" s="70">
        <v>85.38417338709678</v>
      </c>
      <c r="J22" s="70">
        <v>153.38299999999998</v>
      </c>
      <c r="K22" s="70">
        <v>2.2612896505376341</v>
      </c>
      <c r="L22" s="70">
        <v>16.46</v>
      </c>
      <c r="M22" s="96">
        <v>41997</v>
      </c>
      <c r="N22" s="70">
        <v>32.899000000000001</v>
      </c>
      <c r="O22" s="71">
        <v>12</v>
      </c>
      <c r="P22" s="70">
        <v>11.425999999999997</v>
      </c>
      <c r="Q22" s="96">
        <v>41992</v>
      </c>
      <c r="R22" s="70">
        <v>5.0561706989247304</v>
      </c>
      <c r="S22" s="70">
        <v>22.69321928223405</v>
      </c>
    </row>
    <row r="23" spans="1:19" ht="13.5" thickTop="1" x14ac:dyDescent="0.2">
      <c r="A23" s="49" t="s">
        <v>57</v>
      </c>
      <c r="B23" s="4">
        <v>6.1170396569380445</v>
      </c>
      <c r="C23" s="4">
        <v>17.055203814644134</v>
      </c>
      <c r="D23" s="4">
        <v>11.359864988621311</v>
      </c>
      <c r="E23" s="4">
        <v>36.409999999999997</v>
      </c>
      <c r="F23" s="95">
        <v>41487</v>
      </c>
      <c r="G23" s="4">
        <v>-5.1680000000000001</v>
      </c>
      <c r="H23" s="95">
        <v>41606</v>
      </c>
      <c r="I23" s="4">
        <v>77.037995121111123</v>
      </c>
      <c r="J23" s="4">
        <v>4948.2040000000006</v>
      </c>
      <c r="K23" s="4">
        <v>2.5499784108042918</v>
      </c>
      <c r="L23" s="4">
        <v>23.13</v>
      </c>
      <c r="M23" s="95">
        <v>41471</v>
      </c>
      <c r="N23" s="4">
        <v>555.221</v>
      </c>
      <c r="O23" s="92">
        <v>164</v>
      </c>
      <c r="P23" s="4">
        <v>17.286000000000001</v>
      </c>
      <c r="Q23" s="95">
        <v>41360</v>
      </c>
      <c r="R23" s="4">
        <v>13.740491505881293</v>
      </c>
      <c r="S23" s="4">
        <v>949.44668336765949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-0.436</v>
      </c>
      <c r="G28" s="55" t="s">
        <v>27</v>
      </c>
      <c r="H28" s="94">
        <v>41594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-0.56399999999999995</v>
      </c>
      <c r="G29" s="55" t="s">
        <v>27</v>
      </c>
      <c r="H29" s="94">
        <v>41420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173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49</v>
      </c>
    </row>
  </sheetData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Q31" sqref="Q31"/>
    </sheetView>
  </sheetViews>
  <sheetFormatPr baseColWidth="10" defaultRowHeight="12.75" x14ac:dyDescent="0.2"/>
  <cols>
    <col min="1" max="1" width="11.42578125" style="55"/>
    <col min="2" max="2" width="6.140625" style="55" customWidth="1"/>
    <col min="3" max="4" width="7.5703125" style="55" bestFit="1" customWidth="1"/>
    <col min="5" max="5" width="6.42578125" style="55" bestFit="1" customWidth="1"/>
    <col min="6" max="6" width="7.5703125" style="55" customWidth="1"/>
    <col min="7" max="7" width="5.7109375" style="55" customWidth="1"/>
    <col min="8" max="8" width="7.5703125" style="55" customWidth="1"/>
    <col min="9" max="9" width="7.5703125" style="55" bestFit="1" customWidth="1"/>
    <col min="10" max="11" width="7.5703125" style="55" customWidth="1"/>
    <col min="12" max="12" width="8.140625" style="55" bestFit="1" customWidth="1"/>
    <col min="13" max="13" width="7.5703125" style="55" bestFit="1" customWidth="1"/>
    <col min="14" max="14" width="5.5703125" style="55" bestFit="1" customWidth="1"/>
    <col min="15" max="15" width="7.7109375" style="55" bestFit="1" customWidth="1"/>
    <col min="16" max="16" width="5.42578125" style="55" bestFit="1" customWidth="1"/>
    <col min="17" max="17" width="7.5703125" style="55" bestFit="1" customWidth="1"/>
    <col min="18" max="18" width="7.5703125" style="55" customWidth="1"/>
    <col min="19" max="19" width="6.5703125" style="55" customWidth="1"/>
    <col min="20" max="16384" width="11.42578125" style="55"/>
  </cols>
  <sheetData>
    <row r="1" spans="1:20" x14ac:dyDescent="0.2">
      <c r="B1" s="49" t="s">
        <v>105</v>
      </c>
    </row>
    <row r="2" spans="1:20" x14ac:dyDescent="0.2">
      <c r="B2" s="49" t="s">
        <v>67</v>
      </c>
    </row>
    <row r="3" spans="1:20" x14ac:dyDescent="0.2">
      <c r="B3" s="49" t="s">
        <v>68</v>
      </c>
    </row>
    <row r="6" spans="1:20" x14ac:dyDescent="0.2">
      <c r="B6" s="49" t="s">
        <v>84</v>
      </c>
    </row>
    <row r="7" spans="1:20" x14ac:dyDescent="0.2">
      <c r="B7" s="49" t="s">
        <v>93</v>
      </c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20" x14ac:dyDescent="0.2">
      <c r="A11" s="49" t="s">
        <v>40</v>
      </c>
      <c r="B11" s="90">
        <v>3.4697000000000018</v>
      </c>
      <c r="C11" s="90">
        <v>10.292433333333333</v>
      </c>
      <c r="D11" s="90">
        <v>6.7662506944444454</v>
      </c>
      <c r="E11" s="90">
        <v>14.13</v>
      </c>
      <c r="F11" s="103">
        <v>42372</v>
      </c>
      <c r="G11" s="90">
        <v>-1.444</v>
      </c>
      <c r="H11" s="103">
        <v>42379</v>
      </c>
      <c r="I11" s="90">
        <v>82.405993055555555</v>
      </c>
      <c r="J11" s="90">
        <v>151.69899999999998</v>
      </c>
      <c r="K11" s="90">
        <v>3.2016256720430105</v>
      </c>
      <c r="L11" s="90">
        <v>16.170000000000002</v>
      </c>
      <c r="M11" s="103">
        <v>42373</v>
      </c>
      <c r="N11" s="90">
        <v>34.081000000000003</v>
      </c>
      <c r="O11" s="68">
        <v>20</v>
      </c>
      <c r="P11" s="90">
        <v>4.1370000000000005</v>
      </c>
      <c r="Q11" s="103">
        <v>42396</v>
      </c>
      <c r="R11" s="90">
        <v>6.6526041666666673</v>
      </c>
      <c r="S11" s="90">
        <v>31.823548633955891</v>
      </c>
      <c r="T11" s="16"/>
    </row>
    <row r="12" spans="1:20" x14ac:dyDescent="0.2">
      <c r="A12" s="49" t="s">
        <v>41</v>
      </c>
      <c r="B12" s="90">
        <v>1.3329285714285715</v>
      </c>
      <c r="C12" s="90">
        <v>11.362642857142859</v>
      </c>
      <c r="D12" s="90">
        <v>6.4661004464285714</v>
      </c>
      <c r="E12" s="90">
        <v>20.62</v>
      </c>
      <c r="F12" s="103">
        <v>42049</v>
      </c>
      <c r="G12" s="90">
        <v>-4.0819999999999999</v>
      </c>
      <c r="H12" s="103">
        <v>42052</v>
      </c>
      <c r="I12" s="90">
        <v>74.302336309523824</v>
      </c>
      <c r="J12" s="90">
        <v>245.31799999999998</v>
      </c>
      <c r="K12" s="90">
        <v>4.0797514880952388</v>
      </c>
      <c r="L12" s="90">
        <v>21.27</v>
      </c>
      <c r="M12" s="103">
        <v>42041</v>
      </c>
      <c r="N12" s="90">
        <v>29.155999999999999</v>
      </c>
      <c r="O12" s="68">
        <v>16</v>
      </c>
      <c r="P12" s="90">
        <v>9.2590000000000003</v>
      </c>
      <c r="Q12" s="103">
        <v>42044</v>
      </c>
      <c r="R12" s="90">
        <v>6.3011785714285722</v>
      </c>
      <c r="S12" s="90">
        <v>50.662401666000889</v>
      </c>
    </row>
    <row r="13" spans="1:20" x14ac:dyDescent="0.2">
      <c r="A13" s="49" t="s">
        <v>42</v>
      </c>
      <c r="B13" s="90">
        <v>2.1933548387096775</v>
      </c>
      <c r="C13" s="90">
        <v>14.571290322580653</v>
      </c>
      <c r="D13" s="90">
        <v>8.3125396505376354</v>
      </c>
      <c r="E13" s="90">
        <v>22.91</v>
      </c>
      <c r="F13" s="103">
        <v>42080</v>
      </c>
      <c r="G13" s="90">
        <v>-2.6019999999999999</v>
      </c>
      <c r="H13" s="103">
        <v>42087</v>
      </c>
      <c r="I13" s="90">
        <v>73.743763440860207</v>
      </c>
      <c r="J13" s="90">
        <v>415.85999999999996</v>
      </c>
      <c r="K13" s="90">
        <v>3.2690665322580648</v>
      </c>
      <c r="L13" s="90">
        <v>21.85</v>
      </c>
      <c r="M13" s="103">
        <v>42066</v>
      </c>
      <c r="N13" s="90">
        <v>44.128</v>
      </c>
      <c r="O13" s="68">
        <v>12</v>
      </c>
      <c r="P13" s="90">
        <v>11.82</v>
      </c>
      <c r="Q13" s="103">
        <v>42089</v>
      </c>
      <c r="R13" s="90">
        <v>8.7827708333333359</v>
      </c>
      <c r="S13" s="90">
        <v>72.58834690620445</v>
      </c>
    </row>
    <row r="14" spans="1:20" x14ac:dyDescent="0.2">
      <c r="A14" s="49" t="s">
        <v>43</v>
      </c>
      <c r="B14" s="90">
        <v>6.5990999999999991</v>
      </c>
      <c r="C14" s="90">
        <v>19.292333333333335</v>
      </c>
      <c r="D14" s="90">
        <v>12.563221527777777</v>
      </c>
      <c r="E14" s="90">
        <v>26</v>
      </c>
      <c r="F14" s="103">
        <v>42110</v>
      </c>
      <c r="G14" s="90">
        <v>1.7969999999999999</v>
      </c>
      <c r="H14" s="103">
        <v>42112</v>
      </c>
      <c r="I14" s="90">
        <v>72.991652777777773</v>
      </c>
      <c r="J14" s="90">
        <v>540.70600000000002</v>
      </c>
      <c r="K14" s="90">
        <v>2.5285409722222227</v>
      </c>
      <c r="L14" s="90">
        <v>18.91</v>
      </c>
      <c r="M14" s="103">
        <v>42096</v>
      </c>
      <c r="N14" s="90">
        <v>34.277999999999992</v>
      </c>
      <c r="O14" s="68">
        <v>10</v>
      </c>
      <c r="P14" s="90">
        <v>8.077</v>
      </c>
      <c r="Q14" s="103">
        <v>42097</v>
      </c>
      <c r="R14" s="90">
        <v>14.188930555555554</v>
      </c>
      <c r="S14" s="90">
        <v>98.933339989298844</v>
      </c>
    </row>
    <row r="15" spans="1:20" x14ac:dyDescent="0.2">
      <c r="A15" s="49" t="s">
        <v>44</v>
      </c>
      <c r="B15" s="90">
        <v>6.651935483870969</v>
      </c>
      <c r="C15" s="90">
        <v>19.635806451612904</v>
      </c>
      <c r="D15" s="90">
        <v>13.035368279569893</v>
      </c>
      <c r="E15" s="90">
        <v>25.9</v>
      </c>
      <c r="F15" s="103">
        <v>42142</v>
      </c>
      <c r="G15" s="90">
        <v>1.865</v>
      </c>
      <c r="H15" s="103">
        <v>42138</v>
      </c>
      <c r="I15" s="90">
        <v>68.429751344086029</v>
      </c>
      <c r="J15" s="90">
        <v>656.74400000000003</v>
      </c>
      <c r="K15" s="90">
        <v>2.5923830645161297</v>
      </c>
      <c r="L15" s="90">
        <v>16.07</v>
      </c>
      <c r="M15" s="103">
        <v>42146</v>
      </c>
      <c r="N15" s="90">
        <v>30.337999999999997</v>
      </c>
      <c r="O15" s="68">
        <v>12</v>
      </c>
      <c r="P15" s="90">
        <v>9.0619999999999994</v>
      </c>
      <c r="Q15" s="103">
        <v>42149</v>
      </c>
      <c r="R15" s="90">
        <v>17.901875</v>
      </c>
      <c r="S15" s="90">
        <v>122.76907638057951</v>
      </c>
    </row>
    <row r="16" spans="1:20" x14ac:dyDescent="0.2">
      <c r="A16" s="49" t="s">
        <v>45</v>
      </c>
      <c r="B16" s="90">
        <v>10.404566666666666</v>
      </c>
      <c r="C16" s="90">
        <v>25.478999999999996</v>
      </c>
      <c r="D16" s="90">
        <v>17.741470833333331</v>
      </c>
      <c r="E16" s="90">
        <v>31.42</v>
      </c>
      <c r="F16" s="103">
        <v>42167</v>
      </c>
      <c r="G16" s="90">
        <v>5.1790000000000003</v>
      </c>
      <c r="H16" s="103">
        <v>42160</v>
      </c>
      <c r="I16" s="90">
        <v>69.516430555555559</v>
      </c>
      <c r="J16" s="90">
        <v>713.21</v>
      </c>
      <c r="K16" s="90">
        <v>2.0952000000000002</v>
      </c>
      <c r="L16" s="90">
        <v>13.33</v>
      </c>
      <c r="M16" s="103">
        <v>42177</v>
      </c>
      <c r="N16" s="90">
        <v>48.069999999999993</v>
      </c>
      <c r="O16" s="68">
        <v>8</v>
      </c>
      <c r="P16" s="90">
        <v>12.015999999999996</v>
      </c>
      <c r="Q16" s="103">
        <v>42177</v>
      </c>
      <c r="R16" s="90">
        <v>21.111701388888893</v>
      </c>
      <c r="S16" s="90">
        <v>146.40958660624923</v>
      </c>
    </row>
    <row r="17" spans="1:19" x14ac:dyDescent="0.2">
      <c r="A17" s="49" t="s">
        <v>46</v>
      </c>
      <c r="B17" s="90">
        <v>12.89193548387097</v>
      </c>
      <c r="C17" s="90">
        <v>26.566451612903219</v>
      </c>
      <c r="D17" s="90">
        <v>19.059314516129039</v>
      </c>
      <c r="E17" s="90">
        <v>36.479999999999997</v>
      </c>
      <c r="F17" s="103">
        <v>42202</v>
      </c>
      <c r="G17" s="90">
        <v>9.11</v>
      </c>
      <c r="H17" s="103">
        <v>42198</v>
      </c>
      <c r="I17" s="90">
        <v>70.270793010752683</v>
      </c>
      <c r="J17" s="90">
        <v>692.16399999999999</v>
      </c>
      <c r="K17" s="90">
        <v>2.3923763440860215</v>
      </c>
      <c r="L17" s="90">
        <v>13.62</v>
      </c>
      <c r="M17" s="103">
        <v>42202</v>
      </c>
      <c r="N17" s="90">
        <v>32.899000000000001</v>
      </c>
      <c r="O17" s="68">
        <v>10</v>
      </c>
      <c r="P17" s="90">
        <v>11.425999999999998</v>
      </c>
      <c r="Q17" s="103">
        <v>42191</v>
      </c>
      <c r="R17" s="90">
        <v>21.285860215053763</v>
      </c>
      <c r="S17" s="90">
        <v>156.7634359325572</v>
      </c>
    </row>
    <row r="18" spans="1:19" x14ac:dyDescent="0.2">
      <c r="A18" s="49" t="s">
        <v>47</v>
      </c>
      <c r="B18" s="90">
        <v>12.81125806451613</v>
      </c>
      <c r="C18" s="90">
        <v>26.923548387096769</v>
      </c>
      <c r="D18" s="90">
        <v>19.232352150537633</v>
      </c>
      <c r="E18" s="90">
        <v>34</v>
      </c>
      <c r="F18" s="103">
        <v>42241</v>
      </c>
      <c r="G18" s="90">
        <v>5.1790000000000003</v>
      </c>
      <c r="H18" s="103">
        <v>42233</v>
      </c>
      <c r="I18" s="90">
        <v>68.343877688172029</v>
      </c>
      <c r="J18" s="90">
        <v>668.69200000000012</v>
      </c>
      <c r="K18" s="90">
        <v>2.4253756720430109</v>
      </c>
      <c r="L18" s="90">
        <v>13.52</v>
      </c>
      <c r="M18" s="103">
        <v>42242</v>
      </c>
      <c r="N18" s="90">
        <v>2.5609999999999999</v>
      </c>
      <c r="O18" s="68">
        <v>3</v>
      </c>
      <c r="P18" s="90">
        <v>1.97</v>
      </c>
      <c r="Q18" s="103">
        <v>42238</v>
      </c>
      <c r="R18" s="90">
        <v>20.782137096774196</v>
      </c>
      <c r="S18" s="90">
        <v>148.02473873977686</v>
      </c>
    </row>
    <row r="19" spans="1:19" x14ac:dyDescent="0.2">
      <c r="A19" s="49" t="s">
        <v>0</v>
      </c>
      <c r="B19" s="90">
        <v>11.827599999999999</v>
      </c>
      <c r="C19" s="90">
        <v>26.123999999999992</v>
      </c>
      <c r="D19" s="90">
        <v>18.40705902777778</v>
      </c>
      <c r="E19" s="90">
        <v>33.39</v>
      </c>
      <c r="F19" s="103">
        <v>42250</v>
      </c>
      <c r="G19" s="90">
        <v>6.6050000000000004</v>
      </c>
      <c r="H19" s="103">
        <v>42273</v>
      </c>
      <c r="I19" s="90">
        <v>72.604687499999997</v>
      </c>
      <c r="J19" s="90">
        <v>482.43200000000007</v>
      </c>
      <c r="K19" s="90">
        <v>1.8390930555555554</v>
      </c>
      <c r="L19" s="90">
        <v>14.6</v>
      </c>
      <c r="M19" s="103">
        <v>42261</v>
      </c>
      <c r="N19" s="90">
        <v>48.067999999999998</v>
      </c>
      <c r="O19" s="68">
        <v>16</v>
      </c>
      <c r="P19" s="90">
        <v>12.213999999999999</v>
      </c>
      <c r="Q19" s="103">
        <v>42269</v>
      </c>
      <c r="R19" s="90">
        <v>19.378340277777784</v>
      </c>
      <c r="S19" s="90">
        <v>104.03213673588036</v>
      </c>
    </row>
    <row r="20" spans="1:19" x14ac:dyDescent="0.2">
      <c r="A20" s="49" t="s">
        <v>1</v>
      </c>
      <c r="B20" s="90">
        <v>9.488225806451613</v>
      </c>
      <c r="C20" s="90">
        <v>22.261935483870971</v>
      </c>
      <c r="D20" s="90">
        <v>15.340270161290324</v>
      </c>
      <c r="E20" s="90">
        <v>27.16</v>
      </c>
      <c r="F20" s="103">
        <v>42298</v>
      </c>
      <c r="G20" s="90">
        <v>2.5459999999999998</v>
      </c>
      <c r="H20" s="103">
        <v>42300</v>
      </c>
      <c r="I20" s="90">
        <v>76.309489247311816</v>
      </c>
      <c r="J20" s="90">
        <v>340.4</v>
      </c>
      <c r="K20" s="90">
        <v>1.7355799731182795</v>
      </c>
      <c r="L20" s="90">
        <v>14.8</v>
      </c>
      <c r="M20" s="103">
        <v>42285</v>
      </c>
      <c r="N20" s="90">
        <v>12.214</v>
      </c>
      <c r="O20" s="68">
        <v>11</v>
      </c>
      <c r="P20" s="90">
        <v>4.5310000000000006</v>
      </c>
      <c r="Q20" s="103">
        <v>42292</v>
      </c>
      <c r="R20" s="90">
        <v>16.046559139784947</v>
      </c>
      <c r="S20" s="90">
        <v>66.302929360662773</v>
      </c>
    </row>
    <row r="21" spans="1:19" x14ac:dyDescent="0.2">
      <c r="A21" s="49" t="s">
        <v>2</v>
      </c>
      <c r="B21" s="90">
        <v>6.8722666666666674</v>
      </c>
      <c r="C21" s="90">
        <v>13.65666666666667</v>
      </c>
      <c r="D21" s="90">
        <v>10.233446527777776</v>
      </c>
      <c r="E21" s="90">
        <v>19.05</v>
      </c>
      <c r="F21" s="103">
        <v>42309</v>
      </c>
      <c r="G21" s="90">
        <v>-1.246</v>
      </c>
      <c r="H21" s="103">
        <v>42318</v>
      </c>
      <c r="I21" s="90">
        <v>84.558374999999984</v>
      </c>
      <c r="J21" s="90">
        <v>147.43899999999996</v>
      </c>
      <c r="K21" s="90">
        <v>2.8963993055555561</v>
      </c>
      <c r="L21" s="90">
        <v>15.39</v>
      </c>
      <c r="M21" s="103">
        <v>42324</v>
      </c>
      <c r="N21" s="90">
        <v>126.27699999999999</v>
      </c>
      <c r="O21" s="68">
        <v>18</v>
      </c>
      <c r="P21" s="90">
        <v>38.80899999999999</v>
      </c>
      <c r="Q21" s="103">
        <v>42337</v>
      </c>
      <c r="R21" s="90">
        <v>11.173062499999997</v>
      </c>
      <c r="S21" s="90">
        <v>32.074474806621659</v>
      </c>
    </row>
    <row r="22" spans="1:19" ht="13.5" thickBot="1" x14ac:dyDescent="0.25">
      <c r="A22" s="69" t="s">
        <v>3</v>
      </c>
      <c r="B22" s="70">
        <v>3.1112903225806452</v>
      </c>
      <c r="C22" s="70">
        <v>9.3509999999999991</v>
      </c>
      <c r="D22" s="70">
        <v>6.0499737903225812</v>
      </c>
      <c r="E22" s="70">
        <v>13.04</v>
      </c>
      <c r="F22" s="96">
        <v>42355</v>
      </c>
      <c r="G22" s="70">
        <v>-3.6859999999999999</v>
      </c>
      <c r="H22" s="96">
        <v>42368</v>
      </c>
      <c r="I22" s="70">
        <v>85.672345430107484</v>
      </c>
      <c r="J22" s="70">
        <v>139.363</v>
      </c>
      <c r="K22" s="70">
        <v>2.0754502688172041</v>
      </c>
      <c r="L22" s="70">
        <v>13.33</v>
      </c>
      <c r="M22" s="96">
        <v>42339</v>
      </c>
      <c r="N22" s="70">
        <v>60.676000000000016</v>
      </c>
      <c r="O22" s="71">
        <v>21</v>
      </c>
      <c r="P22" s="70">
        <v>10.638</v>
      </c>
      <c r="Q22" s="96">
        <v>42352</v>
      </c>
      <c r="R22" s="70">
        <v>7.8706780913978474</v>
      </c>
      <c r="S22" s="70">
        <v>20.987270428496544</v>
      </c>
    </row>
    <row r="23" spans="1:19" ht="13.5" thickTop="1" x14ac:dyDescent="0.2">
      <c r="A23" s="49" t="s">
        <v>57</v>
      </c>
      <c r="B23" s="90">
        <v>7.3045134920634913</v>
      </c>
      <c r="C23" s="90">
        <v>18.793092370711726</v>
      </c>
      <c r="D23" s="90">
        <v>12.767280633827232</v>
      </c>
      <c r="E23" s="90">
        <v>36.479999999999997</v>
      </c>
      <c r="F23" s="103">
        <v>41837</v>
      </c>
      <c r="G23" s="90">
        <v>-4.0819999999999999</v>
      </c>
      <c r="H23" s="103">
        <v>41687</v>
      </c>
      <c r="I23" s="90">
        <v>74.929124613308574</v>
      </c>
      <c r="J23" s="90">
        <v>5194.027</v>
      </c>
      <c r="K23" s="90">
        <v>2.5942368623591907</v>
      </c>
      <c r="L23" s="90">
        <v>21.85</v>
      </c>
      <c r="M23" s="103">
        <v>41701</v>
      </c>
      <c r="N23" s="90">
        <v>502.74599999999998</v>
      </c>
      <c r="O23" s="68">
        <v>157</v>
      </c>
      <c r="P23" s="90">
        <v>38.80899999999999</v>
      </c>
      <c r="Q23" s="103">
        <v>41972</v>
      </c>
      <c r="R23" s="90">
        <v>14.289641486388463</v>
      </c>
      <c r="S23" s="90">
        <v>1051.3712861862844</v>
      </c>
    </row>
    <row r="26" spans="1:19" x14ac:dyDescent="0.2">
      <c r="A26" s="59" t="s">
        <v>56</v>
      </c>
      <c r="B26" s="59"/>
      <c r="C26" s="59"/>
    </row>
    <row r="28" spans="1:19" x14ac:dyDescent="0.2">
      <c r="B28" s="55" t="s">
        <v>26</v>
      </c>
      <c r="F28" s="55">
        <v>-1.246</v>
      </c>
      <c r="G28" s="55" t="s">
        <v>27</v>
      </c>
      <c r="H28" s="94">
        <v>41953</v>
      </c>
      <c r="I28" s="72"/>
    </row>
    <row r="29" spans="1:19" x14ac:dyDescent="0.2">
      <c r="B29" s="55" t="s">
        <v>28</v>
      </c>
      <c r="F29" s="55">
        <v>-2.6019999999999999</v>
      </c>
      <c r="G29" s="55" t="s">
        <v>27</v>
      </c>
      <c r="H29" s="94">
        <v>41722</v>
      </c>
      <c r="I29" s="72"/>
    </row>
    <row r="30" spans="1:19" x14ac:dyDescent="0.2">
      <c r="B30" s="55" t="s">
        <v>29</v>
      </c>
      <c r="F30" s="51">
        <v>230</v>
      </c>
      <c r="G30" s="55" t="s">
        <v>50</v>
      </c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</row>
    <row r="34" spans="2:7" x14ac:dyDescent="0.2">
      <c r="B34" s="55">
        <v>-1</v>
      </c>
      <c r="C34" s="55" t="s">
        <v>70</v>
      </c>
      <c r="D34" s="56">
        <v>0</v>
      </c>
      <c r="E34" s="55" t="s">
        <v>27</v>
      </c>
      <c r="F34" s="50">
        <v>13</v>
      </c>
      <c r="G34" s="55" t="s">
        <v>50</v>
      </c>
    </row>
    <row r="35" spans="2:7" x14ac:dyDescent="0.2">
      <c r="B35" s="55">
        <v>-2.5</v>
      </c>
      <c r="C35" s="55" t="s">
        <v>71</v>
      </c>
      <c r="D35" s="56">
        <v>-1</v>
      </c>
      <c r="E35" s="55" t="s">
        <v>27</v>
      </c>
      <c r="F35" s="50">
        <v>8</v>
      </c>
      <c r="G35" s="55" t="s">
        <v>50</v>
      </c>
    </row>
    <row r="36" spans="2:7" x14ac:dyDescent="0.2">
      <c r="B36" s="50">
        <v>-5</v>
      </c>
      <c r="C36" s="50" t="s">
        <v>71</v>
      </c>
      <c r="D36" s="56">
        <v>-2.5</v>
      </c>
      <c r="E36" s="55" t="s">
        <v>27</v>
      </c>
      <c r="F36" s="50">
        <v>5</v>
      </c>
      <c r="G36" s="55" t="s">
        <v>50</v>
      </c>
    </row>
    <row r="37" spans="2:7" x14ac:dyDescent="0.2">
      <c r="C37" s="50" t="s">
        <v>72</v>
      </c>
      <c r="D37" s="56">
        <v>-5</v>
      </c>
      <c r="E37" s="55" t="s">
        <v>27</v>
      </c>
      <c r="F37" s="50">
        <v>0</v>
      </c>
      <c r="G37" s="55" t="s">
        <v>50</v>
      </c>
    </row>
    <row r="38" spans="2:7" x14ac:dyDescent="0.2">
      <c r="F38" s="55">
        <f>SUM(F34:F37)</f>
        <v>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106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0.46819354838709687</v>
      </c>
      <c r="C11" s="4">
        <v>9.5382258064516137</v>
      </c>
      <c r="D11" s="4">
        <v>4.5294227150537631</v>
      </c>
      <c r="E11" s="4">
        <v>17.03</v>
      </c>
      <c r="F11" s="95">
        <v>42744</v>
      </c>
      <c r="G11" s="4">
        <v>-3.488</v>
      </c>
      <c r="H11" s="95">
        <v>42748</v>
      </c>
      <c r="I11" s="4">
        <v>82.704133064516114</v>
      </c>
      <c r="J11" s="4">
        <v>174.42999999999998</v>
      </c>
      <c r="K11" s="4">
        <v>2.542939516129032</v>
      </c>
      <c r="L11" s="4">
        <v>17.54</v>
      </c>
      <c r="M11" s="95">
        <v>42764</v>
      </c>
      <c r="N11" s="4">
        <v>48.461999999999989</v>
      </c>
      <c r="O11" s="92">
        <v>15</v>
      </c>
      <c r="P11" s="4">
        <v>12.607999999999992</v>
      </c>
      <c r="Q11" s="95">
        <v>42757</v>
      </c>
      <c r="R11" s="4">
        <v>4.8318400537634414</v>
      </c>
      <c r="S11" s="4">
        <v>27.482255694540004</v>
      </c>
    </row>
    <row r="12" spans="1:19" x14ac:dyDescent="0.2">
      <c r="A12" s="49" t="s">
        <v>41</v>
      </c>
      <c r="B12" s="4">
        <v>0.83310714285714293</v>
      </c>
      <c r="C12" s="4">
        <v>7.2838214285714287</v>
      </c>
      <c r="D12" s="4">
        <v>4.0735022321428564</v>
      </c>
      <c r="E12" s="4">
        <v>14.33</v>
      </c>
      <c r="F12" s="95">
        <v>42423</v>
      </c>
      <c r="G12" s="4">
        <v>-6.0579999999999998</v>
      </c>
      <c r="H12" s="95">
        <v>42410</v>
      </c>
      <c r="I12" s="4">
        <v>85.34970982142859</v>
      </c>
      <c r="J12" s="4">
        <v>186.20699999999997</v>
      </c>
      <c r="K12" s="4">
        <v>2.7371383928571427</v>
      </c>
      <c r="L12" s="4">
        <v>13.33</v>
      </c>
      <c r="M12" s="95">
        <v>42423</v>
      </c>
      <c r="N12" s="4">
        <v>61.464000000000006</v>
      </c>
      <c r="O12" s="92">
        <v>23</v>
      </c>
      <c r="P12" s="4">
        <v>8.6679999999999975</v>
      </c>
      <c r="Q12" s="95">
        <v>42401</v>
      </c>
      <c r="R12" s="4">
        <v>4.8820349702380952</v>
      </c>
      <c r="S12" s="4">
        <v>27.480151167008621</v>
      </c>
    </row>
    <row r="13" spans="1:19" x14ac:dyDescent="0.2">
      <c r="A13" s="49" t="s">
        <v>42</v>
      </c>
      <c r="B13" s="4">
        <v>3.7189354838709683</v>
      </c>
      <c r="C13" s="4">
        <v>14.454387096774196</v>
      </c>
      <c r="D13" s="4">
        <v>8.6260775280256237</v>
      </c>
      <c r="E13" s="4">
        <v>21.82</v>
      </c>
      <c r="F13" s="95">
        <v>42436</v>
      </c>
      <c r="G13" s="4">
        <v>-0.91200000000000003</v>
      </c>
      <c r="H13" s="95">
        <v>42435</v>
      </c>
      <c r="I13" s="4">
        <v>76.107671585449552</v>
      </c>
      <c r="J13" s="4">
        <v>373.11399999999998</v>
      </c>
      <c r="K13" s="4">
        <v>2.7235792295813317</v>
      </c>
      <c r="L13" s="4">
        <v>17.350000000000001</v>
      </c>
      <c r="M13" s="95">
        <v>42454</v>
      </c>
      <c r="N13" s="4">
        <v>58.902999999999992</v>
      </c>
      <c r="O13" s="92">
        <v>16</v>
      </c>
      <c r="P13" s="4">
        <v>22.063999999999993</v>
      </c>
      <c r="Q13" s="95">
        <v>42452</v>
      </c>
      <c r="R13" s="4">
        <v>8.5206480067490276</v>
      </c>
      <c r="S13" s="4">
        <v>67.168279173584494</v>
      </c>
    </row>
    <row r="14" spans="1:19" x14ac:dyDescent="0.2">
      <c r="A14" s="49" t="s">
        <v>43</v>
      </c>
      <c r="B14" s="4">
        <v>6.0504333333333342</v>
      </c>
      <c r="C14" s="4">
        <v>18.127666666666663</v>
      </c>
      <c r="D14" s="4">
        <v>12.078981250000002</v>
      </c>
      <c r="E14" s="4">
        <v>23.45</v>
      </c>
      <c r="F14" s="95">
        <v>42474</v>
      </c>
      <c r="G14" s="4">
        <v>0.17399999999999999</v>
      </c>
      <c r="H14" s="95">
        <v>42462</v>
      </c>
      <c r="I14" s="4">
        <v>69.348729166666644</v>
      </c>
      <c r="J14" s="4">
        <v>535.40499999999997</v>
      </c>
      <c r="K14" s="4">
        <v>2.959334027777778</v>
      </c>
      <c r="L14" s="4">
        <v>15.48</v>
      </c>
      <c r="M14" s="95">
        <v>42474</v>
      </c>
      <c r="N14" s="4">
        <v>23.443000000000001</v>
      </c>
      <c r="O14" s="92">
        <v>9</v>
      </c>
      <c r="P14" s="4">
        <v>9.6529999999999987</v>
      </c>
      <c r="Q14" s="95">
        <v>42476</v>
      </c>
      <c r="R14" s="4">
        <v>12.559041666666669</v>
      </c>
      <c r="S14" s="4">
        <v>102.1534350685148</v>
      </c>
    </row>
    <row r="15" spans="1:19" x14ac:dyDescent="0.2">
      <c r="A15" s="49" t="s">
        <v>44</v>
      </c>
      <c r="B15" s="4">
        <v>8.6036129032258053</v>
      </c>
      <c r="C15" s="4">
        <v>21.713870967741933</v>
      </c>
      <c r="D15" s="4">
        <v>15.055684811827954</v>
      </c>
      <c r="E15" s="4">
        <v>34.06</v>
      </c>
      <c r="F15" s="95">
        <v>42503</v>
      </c>
      <c r="G15" s="4">
        <v>3.2949999999999999</v>
      </c>
      <c r="H15" s="95">
        <v>42508</v>
      </c>
      <c r="I15" s="4">
        <v>67.990100806451636</v>
      </c>
      <c r="J15" s="4">
        <v>648.01799999999992</v>
      </c>
      <c r="K15" s="4">
        <v>2.6292909946236569</v>
      </c>
      <c r="L15" s="4">
        <v>16.559999999999999</v>
      </c>
      <c r="M15" s="95">
        <v>42495</v>
      </c>
      <c r="N15" s="4">
        <v>4.1370000000000005</v>
      </c>
      <c r="O15" s="92">
        <v>4</v>
      </c>
      <c r="P15" s="4">
        <v>1.7730000000000001</v>
      </c>
      <c r="Q15" s="95">
        <v>42511</v>
      </c>
      <c r="R15" s="4">
        <v>17.04881048387097</v>
      </c>
      <c r="S15" s="4">
        <v>131.23698940759033</v>
      </c>
    </row>
    <row r="16" spans="1:19" x14ac:dyDescent="0.2">
      <c r="A16" s="49" t="s">
        <v>45</v>
      </c>
      <c r="B16" s="4">
        <v>11.500666666666667</v>
      </c>
      <c r="C16" s="4">
        <v>27.094333333333331</v>
      </c>
      <c r="D16" s="4">
        <v>18.734594858156029</v>
      </c>
      <c r="E16" s="4">
        <v>36.15</v>
      </c>
      <c r="F16" s="95">
        <v>42551</v>
      </c>
      <c r="G16" s="4">
        <v>7.415</v>
      </c>
      <c r="H16" s="95">
        <v>42541</v>
      </c>
      <c r="I16" s="4">
        <v>69.906470005910165</v>
      </c>
      <c r="J16" s="4">
        <v>725.07499999999982</v>
      </c>
      <c r="K16" s="4">
        <v>2.1196362736406615</v>
      </c>
      <c r="L16" s="4">
        <v>12.35</v>
      </c>
      <c r="M16" s="95">
        <v>42527</v>
      </c>
      <c r="N16" s="4">
        <v>59.495000000000005</v>
      </c>
      <c r="O16" s="92">
        <v>8</v>
      </c>
      <c r="P16" s="4">
        <v>19.502999999999997</v>
      </c>
      <c r="Q16" s="95">
        <v>42532</v>
      </c>
      <c r="R16" s="4">
        <v>21.239444444444448</v>
      </c>
      <c r="S16" s="4">
        <v>155.72695960780132</v>
      </c>
    </row>
    <row r="17" spans="1:19" x14ac:dyDescent="0.2">
      <c r="A17" s="49" t="s">
        <v>46</v>
      </c>
      <c r="B17" s="4">
        <v>14.935806451612903</v>
      </c>
      <c r="C17" s="4">
        <v>30.856774193548386</v>
      </c>
      <c r="D17" s="4">
        <v>21.903823924731181</v>
      </c>
      <c r="E17" s="4">
        <v>38.32</v>
      </c>
      <c r="F17" s="95">
        <v>42554</v>
      </c>
      <c r="G17" s="4">
        <v>9.91</v>
      </c>
      <c r="H17" s="95">
        <v>42577</v>
      </c>
      <c r="I17" s="4">
        <v>64.196236559139791</v>
      </c>
      <c r="J17" s="4">
        <v>774.92000000000019</v>
      </c>
      <c r="K17" s="4">
        <v>2.8492647849462371</v>
      </c>
      <c r="L17" s="4">
        <v>17.54</v>
      </c>
      <c r="M17" s="95">
        <v>42572</v>
      </c>
      <c r="N17" s="4">
        <v>15.167</v>
      </c>
      <c r="O17" s="92">
        <v>4</v>
      </c>
      <c r="P17" s="4">
        <v>9.2569999999999997</v>
      </c>
      <c r="Q17" s="95">
        <v>42572</v>
      </c>
      <c r="R17" s="4">
        <v>26.395954301075264</v>
      </c>
      <c r="S17" s="4">
        <v>195.88152580688325</v>
      </c>
    </row>
    <row r="18" spans="1:19" x14ac:dyDescent="0.2">
      <c r="A18" s="49" t="s">
        <v>47</v>
      </c>
      <c r="B18" s="4">
        <v>13.105806451612906</v>
      </c>
      <c r="C18" s="4">
        <v>28.777741935483871</v>
      </c>
      <c r="D18" s="4">
        <v>20.580047043010751</v>
      </c>
      <c r="E18" s="4">
        <v>36.21</v>
      </c>
      <c r="F18" s="95">
        <v>42587</v>
      </c>
      <c r="G18" s="4">
        <v>8.3000000000000007</v>
      </c>
      <c r="H18" s="95">
        <v>42601</v>
      </c>
      <c r="I18" s="4">
        <v>62.721619623655911</v>
      </c>
      <c r="J18" s="4">
        <v>653.8929999999998</v>
      </c>
      <c r="K18" s="4">
        <v>2.6885833333333329</v>
      </c>
      <c r="L18" s="4">
        <v>16.46</v>
      </c>
      <c r="M18" s="95">
        <v>42604</v>
      </c>
      <c r="N18" s="4">
        <v>63.035999999999987</v>
      </c>
      <c r="O18" s="92">
        <v>7</v>
      </c>
      <c r="P18" s="4">
        <v>28.958999999999996</v>
      </c>
      <c r="Q18" s="95">
        <v>42613</v>
      </c>
      <c r="R18" s="4">
        <v>24.064999999999991</v>
      </c>
      <c r="S18" s="4">
        <v>162.69488567703206</v>
      </c>
    </row>
    <row r="19" spans="1:19" x14ac:dyDescent="0.2">
      <c r="A19" s="49" t="s">
        <v>0</v>
      </c>
      <c r="B19" s="4">
        <v>9.7297333333333356</v>
      </c>
      <c r="C19" s="4">
        <v>22.436666666666667</v>
      </c>
      <c r="D19" s="4">
        <v>15.680231944444442</v>
      </c>
      <c r="E19" s="4">
        <v>28.71</v>
      </c>
      <c r="F19" s="95">
        <v>42634</v>
      </c>
      <c r="G19" s="4">
        <v>4.9770000000000003</v>
      </c>
      <c r="H19" s="95">
        <v>42641</v>
      </c>
      <c r="I19" s="4">
        <v>71.776041666666657</v>
      </c>
      <c r="J19" s="4">
        <v>466.60500000000008</v>
      </c>
      <c r="K19" s="4">
        <v>2.4163395833333334</v>
      </c>
      <c r="L19" s="4">
        <v>23.23</v>
      </c>
      <c r="M19" s="95">
        <v>42629</v>
      </c>
      <c r="N19" s="4">
        <v>19.896999999999995</v>
      </c>
      <c r="O19" s="92">
        <v>8</v>
      </c>
      <c r="P19" s="4">
        <v>8.2739999999999991</v>
      </c>
      <c r="Q19" s="95">
        <v>42630</v>
      </c>
      <c r="R19" s="4">
        <v>18.33475</v>
      </c>
      <c r="S19" s="4">
        <v>98.101843781642302</v>
      </c>
    </row>
    <row r="20" spans="1:19" x14ac:dyDescent="0.2">
      <c r="A20" s="49" t="s">
        <v>1</v>
      </c>
      <c r="B20" s="4">
        <v>7.5436774193548377</v>
      </c>
      <c r="C20" s="4">
        <v>18.465161290322584</v>
      </c>
      <c r="D20" s="4">
        <v>12.84247177419355</v>
      </c>
      <c r="E20" s="4">
        <v>27.03</v>
      </c>
      <c r="F20" s="95">
        <v>42648</v>
      </c>
      <c r="G20" s="4">
        <v>-0.30399999999999999</v>
      </c>
      <c r="H20" s="95">
        <v>42658</v>
      </c>
      <c r="I20" s="4">
        <v>76.966297043010741</v>
      </c>
      <c r="J20" s="4">
        <v>318.69300000000004</v>
      </c>
      <c r="K20" s="4">
        <v>2.3739287634408606</v>
      </c>
      <c r="L20" s="4">
        <v>17.149999999999999</v>
      </c>
      <c r="M20" s="95">
        <v>42674</v>
      </c>
      <c r="N20" s="4">
        <v>42.551999999999992</v>
      </c>
      <c r="O20" s="92">
        <v>12</v>
      </c>
      <c r="P20" s="4">
        <v>12.016999999999998</v>
      </c>
      <c r="Q20" s="95">
        <v>42655</v>
      </c>
      <c r="R20" s="4">
        <v>14.543743279569894</v>
      </c>
      <c r="S20" s="4">
        <v>62.097947820428907</v>
      </c>
    </row>
    <row r="21" spans="1:19" x14ac:dyDescent="0.2">
      <c r="A21" s="49" t="s">
        <v>2</v>
      </c>
      <c r="B21" s="4">
        <v>5.5266666666666664</v>
      </c>
      <c r="C21" s="4">
        <v>14.599666666666666</v>
      </c>
      <c r="D21" s="4">
        <v>9.7058666666666635</v>
      </c>
      <c r="E21" s="4">
        <v>21.28</v>
      </c>
      <c r="F21" s="95">
        <v>42684</v>
      </c>
      <c r="G21" s="4">
        <v>-0.505</v>
      </c>
      <c r="H21" s="95">
        <v>42704</v>
      </c>
      <c r="I21" s="4">
        <v>86.908847222222221</v>
      </c>
      <c r="J21" s="4">
        <v>195.501</v>
      </c>
      <c r="K21" s="4">
        <v>2.3948368055555558</v>
      </c>
      <c r="L21" s="4">
        <v>15.09</v>
      </c>
      <c r="M21" s="95">
        <v>42695</v>
      </c>
      <c r="N21" s="4">
        <v>26.988999999999994</v>
      </c>
      <c r="O21" s="92">
        <v>20</v>
      </c>
      <c r="P21" s="4">
        <v>8.4710000000000001</v>
      </c>
      <c r="Q21" s="95">
        <v>42695</v>
      </c>
      <c r="R21" s="4">
        <v>10.84710763888889</v>
      </c>
      <c r="S21" s="4">
        <v>31.696678117211967</v>
      </c>
    </row>
    <row r="22" spans="1:19" ht="13.5" thickBot="1" x14ac:dyDescent="0.25">
      <c r="A22" s="69" t="s">
        <v>3</v>
      </c>
      <c r="B22" s="70">
        <v>2.0267096774193551</v>
      </c>
      <c r="C22" s="70">
        <v>10.636612903225805</v>
      </c>
      <c r="D22" s="70">
        <v>5.9940840053763456</v>
      </c>
      <c r="E22" s="70">
        <v>16.29</v>
      </c>
      <c r="F22" s="96">
        <v>42709</v>
      </c>
      <c r="G22" s="70">
        <v>-2.9430000000000001</v>
      </c>
      <c r="H22" s="96">
        <v>42705</v>
      </c>
      <c r="I22" s="70">
        <v>92.811290322580646</v>
      </c>
      <c r="J22" s="70">
        <v>141.59700000000001</v>
      </c>
      <c r="K22" s="70">
        <v>1.9233830645161292</v>
      </c>
      <c r="L22" s="70">
        <v>17.64</v>
      </c>
      <c r="M22" s="96">
        <v>42731</v>
      </c>
      <c r="N22" s="70">
        <v>2.7580000000000005</v>
      </c>
      <c r="O22" s="71">
        <v>9</v>
      </c>
      <c r="P22" s="70">
        <v>0.9850000000000001</v>
      </c>
      <c r="Q22" s="96">
        <v>42712</v>
      </c>
      <c r="R22" s="70">
        <v>7.1570020161290326</v>
      </c>
      <c r="S22" s="70">
        <v>17.327244175796817</v>
      </c>
    </row>
    <row r="23" spans="1:19" ht="13.5" thickTop="1" x14ac:dyDescent="0.2">
      <c r="A23" s="49" t="s">
        <v>57</v>
      </c>
      <c r="B23" s="4">
        <v>7.0036124231950865</v>
      </c>
      <c r="C23" s="4">
        <v>18.665410746287762</v>
      </c>
      <c r="D23" s="4">
        <v>12.483732396135764</v>
      </c>
      <c r="E23" s="4">
        <v>38.32</v>
      </c>
      <c r="F23" s="95">
        <v>42188</v>
      </c>
      <c r="G23" s="4">
        <v>-6.0579999999999998</v>
      </c>
      <c r="H23" s="95">
        <v>42045</v>
      </c>
      <c r="I23" s="4">
        <v>75.565595573974875</v>
      </c>
      <c r="J23" s="4">
        <v>5193.4580000000005</v>
      </c>
      <c r="K23" s="4">
        <v>2.5298545641445878</v>
      </c>
      <c r="L23" s="4">
        <v>23.23</v>
      </c>
      <c r="M23" s="95">
        <v>42263</v>
      </c>
      <c r="N23" s="4">
        <v>426.30299999999988</v>
      </c>
      <c r="O23" s="92">
        <v>135</v>
      </c>
      <c r="P23" s="4">
        <v>28.958999999999996</v>
      </c>
      <c r="Q23" s="95">
        <v>42247</v>
      </c>
      <c r="R23" s="4">
        <v>14.202114738449644</v>
      </c>
      <c r="S23" s="4">
        <v>1079.0481954980348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-0.30399999999999999</v>
      </c>
      <c r="G28" s="55" t="s">
        <v>27</v>
      </c>
      <c r="H28" s="94">
        <v>42292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42072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13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6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3</v>
      </c>
      <c r="G37" s="55" t="s">
        <v>50</v>
      </c>
      <c r="H37" s="55"/>
      <c r="I37" s="55"/>
      <c r="J37" s="55"/>
    </row>
    <row r="38" spans="1:10" x14ac:dyDescent="0.2">
      <c r="F38">
        <f>SUM(F34:F37)</f>
        <v>31</v>
      </c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3.9</v>
      </c>
      <c r="C11" s="4">
        <v>11.2</v>
      </c>
      <c r="D11" s="4">
        <v>7.4</v>
      </c>
      <c r="E11" s="4">
        <v>18.5</v>
      </c>
      <c r="F11" s="95">
        <v>42743</v>
      </c>
      <c r="G11" s="4">
        <v>-1.6</v>
      </c>
      <c r="H11" s="95">
        <v>42748</v>
      </c>
      <c r="I11" s="4">
        <v>85.7</v>
      </c>
      <c r="J11" s="4">
        <v>155.9</v>
      </c>
      <c r="K11" s="4">
        <v>3.4</v>
      </c>
      <c r="L11" s="4">
        <v>25.6</v>
      </c>
      <c r="M11" s="95">
        <v>42745</v>
      </c>
      <c r="N11" s="4">
        <v>51.6</v>
      </c>
      <c r="O11" s="92">
        <v>15</v>
      </c>
      <c r="P11" s="4">
        <v>14.2</v>
      </c>
      <c r="Q11" s="95">
        <v>42739</v>
      </c>
      <c r="R11" s="4">
        <v>7.1</v>
      </c>
      <c r="S11" s="4">
        <v>33.299999999999997</v>
      </c>
    </row>
    <row r="12" spans="1:19" x14ac:dyDescent="0.2">
      <c r="A12" s="49" t="s">
        <v>41</v>
      </c>
      <c r="B12" s="4">
        <v>2.8</v>
      </c>
      <c r="C12" s="4">
        <v>11.4</v>
      </c>
      <c r="D12" s="4">
        <v>6.7</v>
      </c>
      <c r="E12" s="4">
        <v>17</v>
      </c>
      <c r="F12" s="95">
        <v>42779</v>
      </c>
      <c r="G12" s="4">
        <v>-4.0999999999999996</v>
      </c>
      <c r="H12" s="95">
        <v>42783</v>
      </c>
      <c r="I12" s="4">
        <v>84.8</v>
      </c>
      <c r="J12" s="4">
        <v>246.5</v>
      </c>
      <c r="K12" s="4">
        <v>3.2</v>
      </c>
      <c r="L12" s="4">
        <v>22.3</v>
      </c>
      <c r="M12" s="95">
        <v>42775</v>
      </c>
      <c r="N12" s="4">
        <v>91</v>
      </c>
      <c r="O12" s="92">
        <v>20</v>
      </c>
      <c r="P12" s="4">
        <v>17.100000000000001</v>
      </c>
      <c r="Q12" s="95">
        <v>42794</v>
      </c>
      <c r="R12" s="4">
        <v>7.3</v>
      </c>
      <c r="S12" s="4">
        <v>40</v>
      </c>
    </row>
    <row r="13" spans="1:19" x14ac:dyDescent="0.2">
      <c r="A13" s="49" t="s">
        <v>42</v>
      </c>
      <c r="B13" s="4">
        <v>2.9</v>
      </c>
      <c r="C13" s="4">
        <v>11.9</v>
      </c>
      <c r="D13" s="4">
        <v>7.1</v>
      </c>
      <c r="E13" s="4">
        <v>21.7</v>
      </c>
      <c r="F13" s="95">
        <v>42824</v>
      </c>
      <c r="G13" s="4">
        <v>-0.8</v>
      </c>
      <c r="H13" s="95">
        <v>42810</v>
      </c>
      <c r="I13" s="4">
        <v>82.6</v>
      </c>
      <c r="J13" s="4">
        <v>338.3</v>
      </c>
      <c r="K13" s="4">
        <v>2.7</v>
      </c>
      <c r="L13" s="4">
        <v>16.399999999999999</v>
      </c>
      <c r="M13" s="95">
        <v>42798</v>
      </c>
      <c r="N13" s="4">
        <v>91.2</v>
      </c>
      <c r="O13" s="92">
        <v>17</v>
      </c>
      <c r="P13" s="4">
        <v>29.7</v>
      </c>
      <c r="Q13" s="95">
        <v>42825</v>
      </c>
      <c r="R13" s="4">
        <v>8</v>
      </c>
      <c r="S13" s="4">
        <v>54.7</v>
      </c>
    </row>
    <row r="14" spans="1:19" x14ac:dyDescent="0.2">
      <c r="A14" s="49" t="s">
        <v>43</v>
      </c>
      <c r="B14" s="4">
        <v>3.7</v>
      </c>
      <c r="C14" s="4">
        <v>15.1</v>
      </c>
      <c r="D14" s="4">
        <v>9.1</v>
      </c>
      <c r="E14" s="4">
        <v>20.3</v>
      </c>
      <c r="F14" s="95">
        <v>42840</v>
      </c>
      <c r="G14" s="4">
        <v>-2.1</v>
      </c>
      <c r="H14" s="95">
        <v>42827</v>
      </c>
      <c r="I14" s="4">
        <v>82.3</v>
      </c>
      <c r="J14" s="4">
        <v>506.8</v>
      </c>
      <c r="K14" s="4">
        <v>2.4</v>
      </c>
      <c r="L14" s="4">
        <v>18</v>
      </c>
      <c r="M14" s="95">
        <v>42841</v>
      </c>
      <c r="N14" s="4">
        <v>45.9</v>
      </c>
      <c r="O14" s="92">
        <v>19</v>
      </c>
      <c r="P14" s="4">
        <v>13</v>
      </c>
      <c r="Q14" s="95">
        <v>42845</v>
      </c>
      <c r="R14" s="4">
        <v>11.4</v>
      </c>
      <c r="S14" s="4">
        <v>77.099999999999994</v>
      </c>
    </row>
    <row r="15" spans="1:19" x14ac:dyDescent="0.2">
      <c r="A15" s="49" t="s">
        <v>44</v>
      </c>
      <c r="B15" s="4">
        <v>7.2</v>
      </c>
      <c r="C15" s="4">
        <v>20.3</v>
      </c>
      <c r="D15" s="4">
        <v>13.5</v>
      </c>
      <c r="E15" s="4">
        <v>28.3</v>
      </c>
      <c r="F15" s="95">
        <v>42875</v>
      </c>
      <c r="G15" s="4">
        <v>-0.8</v>
      </c>
      <c r="H15" s="95">
        <v>42857</v>
      </c>
      <c r="I15" s="4">
        <v>78</v>
      </c>
      <c r="J15" s="4">
        <v>646.5</v>
      </c>
      <c r="K15" s="4">
        <v>2.2000000000000002</v>
      </c>
      <c r="L15" s="4">
        <v>16.600000000000001</v>
      </c>
      <c r="M15" s="95">
        <v>42863</v>
      </c>
      <c r="N15" s="4">
        <v>34.1</v>
      </c>
      <c r="O15" s="92">
        <v>16</v>
      </c>
      <c r="P15" s="4">
        <v>7.3</v>
      </c>
      <c r="Q15" s="95">
        <v>42863</v>
      </c>
      <c r="R15" s="4">
        <v>15.4</v>
      </c>
      <c r="S15" s="4">
        <v>114.3</v>
      </c>
    </row>
    <row r="16" spans="1:19" x14ac:dyDescent="0.2">
      <c r="A16" s="49" t="s">
        <v>45</v>
      </c>
      <c r="B16" s="4">
        <v>10.5</v>
      </c>
      <c r="C16" s="4">
        <v>25.8</v>
      </c>
      <c r="D16" s="4">
        <v>17.7</v>
      </c>
      <c r="E16" s="4">
        <v>34.700000000000003</v>
      </c>
      <c r="F16" s="95">
        <v>42908</v>
      </c>
      <c r="G16" s="4">
        <v>3.6</v>
      </c>
      <c r="H16" s="95">
        <v>42887</v>
      </c>
      <c r="I16" s="4">
        <v>70.400000000000006</v>
      </c>
      <c r="J16" s="4">
        <v>696.2</v>
      </c>
      <c r="K16" s="4">
        <v>2.1</v>
      </c>
      <c r="L16" s="4">
        <v>12.7</v>
      </c>
      <c r="M16" s="95">
        <v>42899</v>
      </c>
      <c r="N16" s="4">
        <v>24.6</v>
      </c>
      <c r="O16" s="92">
        <v>10</v>
      </c>
      <c r="P16" s="4">
        <v>9.5</v>
      </c>
      <c r="Q16" s="95">
        <v>42903</v>
      </c>
      <c r="R16" s="4">
        <v>19.899999999999999</v>
      </c>
      <c r="S16" s="4">
        <v>145.6</v>
      </c>
    </row>
    <row r="17" spans="1:19" x14ac:dyDescent="0.2">
      <c r="A17" s="49" t="s">
        <v>46</v>
      </c>
      <c r="B17" s="4">
        <v>13.4</v>
      </c>
      <c r="C17" s="4">
        <v>28.5</v>
      </c>
      <c r="D17" s="4">
        <v>20.3</v>
      </c>
      <c r="E17" s="4">
        <v>37.1</v>
      </c>
      <c r="F17" s="95">
        <v>42935</v>
      </c>
      <c r="G17" s="4">
        <v>5.7</v>
      </c>
      <c r="H17" s="95">
        <v>42931</v>
      </c>
      <c r="I17" s="4">
        <v>66.7</v>
      </c>
      <c r="J17" s="4">
        <v>748.3</v>
      </c>
      <c r="K17" s="4">
        <v>2.5</v>
      </c>
      <c r="L17" s="4">
        <v>14.7</v>
      </c>
      <c r="M17" s="95">
        <v>42946</v>
      </c>
      <c r="N17" s="4">
        <v>17.2</v>
      </c>
      <c r="O17" s="92">
        <v>5</v>
      </c>
      <c r="P17" s="4">
        <v>12.2</v>
      </c>
      <c r="Q17" s="95">
        <v>42922</v>
      </c>
      <c r="R17" s="4">
        <v>23.9</v>
      </c>
      <c r="S17" s="4">
        <v>171.2</v>
      </c>
    </row>
    <row r="18" spans="1:19" x14ac:dyDescent="0.2">
      <c r="A18" s="49" t="s">
        <v>47</v>
      </c>
      <c r="B18" s="4">
        <v>12.5</v>
      </c>
      <c r="C18" s="4">
        <v>29.3</v>
      </c>
      <c r="D18" s="4">
        <v>20.6</v>
      </c>
      <c r="E18" s="4">
        <v>34.299999999999997</v>
      </c>
      <c r="F18" s="95">
        <v>42970</v>
      </c>
      <c r="G18" s="4">
        <v>7.6</v>
      </c>
      <c r="H18" s="95">
        <v>42958</v>
      </c>
      <c r="I18" s="4">
        <v>61.6</v>
      </c>
      <c r="J18" s="4">
        <v>725.3</v>
      </c>
      <c r="K18" s="4">
        <v>2.5</v>
      </c>
      <c r="L18" s="4">
        <v>17.899999999999999</v>
      </c>
      <c r="M18" s="95">
        <v>42973</v>
      </c>
      <c r="N18" s="4">
        <v>9.9</v>
      </c>
      <c r="O18" s="92">
        <v>4</v>
      </c>
      <c r="P18" s="4">
        <v>6.4</v>
      </c>
      <c r="Q18" s="95">
        <v>42973</v>
      </c>
      <c r="R18" s="4">
        <v>24.6</v>
      </c>
      <c r="S18" s="4">
        <v>170.8</v>
      </c>
    </row>
    <row r="19" spans="1:19" x14ac:dyDescent="0.2">
      <c r="A19" s="49" t="s">
        <v>0</v>
      </c>
      <c r="B19" s="4">
        <v>11.2</v>
      </c>
      <c r="C19" s="4">
        <v>26.5</v>
      </c>
      <c r="D19" s="4">
        <v>18.3</v>
      </c>
      <c r="E19" s="4">
        <v>36.799999999999997</v>
      </c>
      <c r="F19" s="95">
        <v>42982</v>
      </c>
      <c r="G19" s="4">
        <v>5.3</v>
      </c>
      <c r="H19" s="95">
        <v>42997</v>
      </c>
      <c r="I19" s="4">
        <v>67.599999999999994</v>
      </c>
      <c r="J19" s="4">
        <v>489.6</v>
      </c>
      <c r="K19" s="4">
        <v>2.2000000000000002</v>
      </c>
      <c r="L19" s="4">
        <v>16.899999999999999</v>
      </c>
      <c r="M19" s="95">
        <v>42991</v>
      </c>
      <c r="N19" s="4">
        <v>17.8</v>
      </c>
      <c r="O19" s="92">
        <v>8</v>
      </c>
      <c r="P19" s="4">
        <v>11.2</v>
      </c>
      <c r="Q19" s="95">
        <v>42994</v>
      </c>
      <c r="R19" s="4">
        <v>21.3</v>
      </c>
      <c r="S19" s="4">
        <v>114.3</v>
      </c>
    </row>
    <row r="20" spans="1:19" x14ac:dyDescent="0.2">
      <c r="A20" s="49" t="s">
        <v>1</v>
      </c>
      <c r="B20" s="4">
        <v>6.8</v>
      </c>
      <c r="C20" s="4">
        <v>20.100000000000001</v>
      </c>
      <c r="D20" s="4">
        <v>12.9</v>
      </c>
      <c r="E20" s="4">
        <v>28</v>
      </c>
      <c r="F20" s="95">
        <v>43012</v>
      </c>
      <c r="G20" s="4">
        <v>0.1</v>
      </c>
      <c r="H20" s="95">
        <v>43029</v>
      </c>
      <c r="I20" s="4">
        <v>75.5</v>
      </c>
      <c r="J20" s="4">
        <v>373.9</v>
      </c>
      <c r="K20" s="4">
        <v>1.7</v>
      </c>
      <c r="L20" s="4">
        <v>12.9</v>
      </c>
      <c r="M20" s="95">
        <v>43031</v>
      </c>
      <c r="N20" s="4">
        <v>13.1</v>
      </c>
      <c r="O20" s="92">
        <v>9</v>
      </c>
      <c r="P20" s="4">
        <v>6</v>
      </c>
      <c r="Q20" s="95">
        <v>43021</v>
      </c>
      <c r="R20" s="4">
        <v>15.9</v>
      </c>
      <c r="S20" s="4">
        <v>63.9</v>
      </c>
    </row>
    <row r="21" spans="1:19" x14ac:dyDescent="0.2">
      <c r="A21" s="49" t="s">
        <v>2</v>
      </c>
      <c r="B21" s="4">
        <v>3.6</v>
      </c>
      <c r="C21" s="4">
        <v>12.6</v>
      </c>
      <c r="D21" s="4">
        <v>8</v>
      </c>
      <c r="E21" s="4">
        <v>23.1</v>
      </c>
      <c r="F21" s="95">
        <v>43042</v>
      </c>
      <c r="G21" s="4">
        <v>0.2</v>
      </c>
      <c r="H21" s="95">
        <v>43062</v>
      </c>
      <c r="I21" s="4">
        <v>81.599999999999994</v>
      </c>
      <c r="J21" s="4">
        <v>185.5</v>
      </c>
      <c r="K21" s="4">
        <v>2.4</v>
      </c>
      <c r="L21" s="4">
        <v>15.9</v>
      </c>
      <c r="M21" s="95">
        <v>43060</v>
      </c>
      <c r="N21" s="4">
        <v>92.4</v>
      </c>
      <c r="O21" s="92">
        <v>13</v>
      </c>
      <c r="P21" s="4">
        <v>35.700000000000003</v>
      </c>
      <c r="Q21" s="95">
        <v>43044</v>
      </c>
      <c r="R21" s="4">
        <v>9.6</v>
      </c>
      <c r="S21" s="4">
        <v>32</v>
      </c>
    </row>
    <row r="22" spans="1:19" ht="13.5" thickBot="1" x14ac:dyDescent="0.25">
      <c r="A22" s="69" t="s">
        <v>3</v>
      </c>
      <c r="B22" s="70">
        <v>2.5</v>
      </c>
      <c r="C22" s="70">
        <v>8.9</v>
      </c>
      <c r="D22" s="70">
        <v>5.4</v>
      </c>
      <c r="E22" s="70">
        <v>14.9</v>
      </c>
      <c r="F22" s="96">
        <v>43081</v>
      </c>
      <c r="G22" s="70">
        <v>-4</v>
      </c>
      <c r="H22" s="96">
        <v>43098</v>
      </c>
      <c r="I22" s="70">
        <v>91.4</v>
      </c>
      <c r="J22" s="70">
        <v>126.2</v>
      </c>
      <c r="K22" s="70">
        <v>1.8</v>
      </c>
      <c r="L22" s="70">
        <v>14.9</v>
      </c>
      <c r="M22" s="96">
        <v>43073</v>
      </c>
      <c r="N22" s="70">
        <v>10.5</v>
      </c>
      <c r="O22" s="71">
        <v>19</v>
      </c>
      <c r="P22" s="70">
        <v>2.8</v>
      </c>
      <c r="Q22" s="96">
        <v>43090</v>
      </c>
      <c r="R22" s="70">
        <v>7.3</v>
      </c>
      <c r="S22" s="70">
        <v>15.9</v>
      </c>
    </row>
    <row r="23" spans="1:19" ht="13.5" thickTop="1" x14ac:dyDescent="0.2">
      <c r="A23" s="49" t="s">
        <v>57</v>
      </c>
      <c r="B23" s="4">
        <v>6.8</v>
      </c>
      <c r="C23" s="4">
        <v>18.5</v>
      </c>
      <c r="D23" s="4">
        <v>12.3</v>
      </c>
      <c r="E23" s="4">
        <v>37.1</v>
      </c>
      <c r="F23" s="95">
        <v>42935</v>
      </c>
      <c r="G23" s="4">
        <v>-4.0999999999999996</v>
      </c>
      <c r="H23" s="95">
        <v>42783</v>
      </c>
      <c r="I23" s="4">
        <v>77.3</v>
      </c>
      <c r="J23" s="4">
        <v>5239</v>
      </c>
      <c r="K23" s="4">
        <v>2.4</v>
      </c>
      <c r="L23" s="4">
        <v>25.6</v>
      </c>
      <c r="M23" s="95">
        <v>42745</v>
      </c>
      <c r="N23" s="4">
        <v>499.3</v>
      </c>
      <c r="O23" s="92">
        <v>155</v>
      </c>
      <c r="P23" s="4">
        <v>35.700000000000003</v>
      </c>
      <c r="Q23" s="95">
        <v>43044</v>
      </c>
      <c r="R23" s="4">
        <v>14.3</v>
      </c>
      <c r="S23" s="4">
        <v>1033.0999999999999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-0.21199999999999999</v>
      </c>
      <c r="G28" s="55" t="s">
        <v>27</v>
      </c>
      <c r="H28" s="94">
        <v>43080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-0.84499999999999997</v>
      </c>
      <c r="G29" s="55" t="s">
        <v>27</v>
      </c>
      <c r="H29" s="94">
        <v>42857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222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8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8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4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>
        <f>SUM(F34:F37)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7109375" customWidth="1"/>
    <col min="3" max="3" width="6.5703125" bestFit="1" customWidth="1"/>
    <col min="4" max="4" width="4.5703125" bestFit="1" customWidth="1"/>
    <col min="5" max="5" width="5.140625" bestFit="1" customWidth="1"/>
    <col min="6" max="6" width="7.7109375" bestFit="1" customWidth="1"/>
    <col min="7" max="7" width="4.42578125" bestFit="1" customWidth="1"/>
    <col min="8" max="8" width="7.28515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28515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6.5703125" bestFit="1" customWidth="1"/>
  </cols>
  <sheetData>
    <row r="1" spans="1:19" x14ac:dyDescent="0.2">
      <c r="B1" s="49" t="s">
        <v>111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-0.56845161290322577</v>
      </c>
      <c r="C11" s="4">
        <v>8.5208387096774203</v>
      </c>
      <c r="D11" s="4">
        <v>3.5875168010752683</v>
      </c>
      <c r="E11" s="4">
        <v>14.25</v>
      </c>
      <c r="F11" s="95">
        <v>43111</v>
      </c>
      <c r="G11" s="4">
        <v>-5.1790000000000003</v>
      </c>
      <c r="H11" s="95">
        <v>43107</v>
      </c>
      <c r="I11" s="4">
        <v>80.636162634408606</v>
      </c>
      <c r="J11" s="4">
        <v>197.60799999999995</v>
      </c>
      <c r="K11" s="4">
        <v>2.1950651881720433</v>
      </c>
      <c r="L11" s="4">
        <v>14.9</v>
      </c>
      <c r="M11" s="95">
        <v>43126</v>
      </c>
      <c r="N11" s="4">
        <v>21.317999999999998</v>
      </c>
      <c r="O11" s="92">
        <v>15</v>
      </c>
      <c r="P11" s="4">
        <v>5.7969999999999988</v>
      </c>
      <c r="Q11" s="95">
        <v>43116</v>
      </c>
      <c r="R11" s="4">
        <v>4.4046344086021509</v>
      </c>
      <c r="S11" s="4">
        <v>25.742594001756228</v>
      </c>
    </row>
    <row r="12" spans="1:19" x14ac:dyDescent="0.2">
      <c r="A12" s="49" t="s">
        <v>41</v>
      </c>
      <c r="B12" s="4">
        <v>2.3446785714285712</v>
      </c>
      <c r="C12" s="4">
        <v>12.836321428571425</v>
      </c>
      <c r="D12" s="4">
        <v>7.3489154951874367</v>
      </c>
      <c r="E12" s="4">
        <v>19.39</v>
      </c>
      <c r="F12" s="95">
        <v>42791</v>
      </c>
      <c r="G12" s="4">
        <v>-2.0449999999999999</v>
      </c>
      <c r="H12" s="95">
        <v>42791</v>
      </c>
      <c r="I12" s="4">
        <v>79.440706053698094</v>
      </c>
      <c r="J12" s="4">
        <v>228.09499999999991</v>
      </c>
      <c r="K12" s="4">
        <v>3.4417560473657547</v>
      </c>
      <c r="L12" s="4">
        <v>28.91</v>
      </c>
      <c r="M12" s="95">
        <v>42769</v>
      </c>
      <c r="N12" s="4">
        <v>23.749000000000006</v>
      </c>
      <c r="O12" s="92">
        <v>19</v>
      </c>
      <c r="P12" s="4">
        <v>5.0490000000000004</v>
      </c>
      <c r="Q12" s="95">
        <v>42773</v>
      </c>
      <c r="R12" s="4">
        <v>7.0809266559017221</v>
      </c>
      <c r="S12" s="4">
        <v>43.582629119372832</v>
      </c>
    </row>
    <row r="13" spans="1:19" x14ac:dyDescent="0.2">
      <c r="A13" s="49" t="s">
        <v>42</v>
      </c>
      <c r="B13" s="4">
        <v>2.9821612903225811</v>
      </c>
      <c r="C13" s="4">
        <v>16.788</v>
      </c>
      <c r="D13" s="4">
        <v>9.5777143817204315</v>
      </c>
      <c r="E13" s="4">
        <v>26.97</v>
      </c>
      <c r="F13" s="95">
        <v>42804</v>
      </c>
      <c r="G13" s="4">
        <v>-5.6580000000000004</v>
      </c>
      <c r="H13" s="95">
        <v>42818</v>
      </c>
      <c r="I13" s="4">
        <v>72.350833333333327</v>
      </c>
      <c r="J13" s="4">
        <v>456.94100000000003</v>
      </c>
      <c r="K13" s="4">
        <v>2.8987815860215047</v>
      </c>
      <c r="L13" s="4">
        <v>14.9</v>
      </c>
      <c r="M13" s="95">
        <v>42816</v>
      </c>
      <c r="N13" s="4">
        <v>23.936000000000003</v>
      </c>
      <c r="O13" s="92">
        <v>12</v>
      </c>
      <c r="P13" s="4">
        <v>13.090000000000002</v>
      </c>
      <c r="Q13" s="95">
        <v>42819</v>
      </c>
      <c r="R13" s="4">
        <v>10.092616263440863</v>
      </c>
      <c r="S13" s="4">
        <v>82.650777684123469</v>
      </c>
    </row>
    <row r="14" spans="1:19" x14ac:dyDescent="0.2">
      <c r="A14" s="49" t="s">
        <v>43</v>
      </c>
      <c r="B14" s="4">
        <v>2.2433666666666667</v>
      </c>
      <c r="C14" s="4">
        <v>19.016333333333328</v>
      </c>
      <c r="D14" s="4">
        <v>10.819472916666665</v>
      </c>
      <c r="E14" s="4">
        <v>26.76</v>
      </c>
      <c r="F14" s="95">
        <v>42838</v>
      </c>
      <c r="G14" s="4">
        <v>-3.3439999999999999</v>
      </c>
      <c r="H14" s="95">
        <v>42853</v>
      </c>
      <c r="I14" s="4">
        <v>64.71352777777777</v>
      </c>
      <c r="J14" s="4">
        <v>648.17799999999988</v>
      </c>
      <c r="K14" s="4">
        <v>2.598044444444445</v>
      </c>
      <c r="L14" s="4">
        <v>15.29</v>
      </c>
      <c r="M14" s="95">
        <v>42855</v>
      </c>
      <c r="N14" s="4">
        <v>14.773</v>
      </c>
      <c r="O14" s="92">
        <v>6</v>
      </c>
      <c r="P14" s="4">
        <v>7.2930000000000001</v>
      </c>
      <c r="Q14" s="95">
        <v>42850</v>
      </c>
      <c r="R14" s="4">
        <v>13.94601388888889</v>
      </c>
      <c r="S14" s="4">
        <v>112.97415545438994</v>
      </c>
    </row>
    <row r="15" spans="1:19" x14ac:dyDescent="0.2">
      <c r="A15" s="49" t="s">
        <v>44</v>
      </c>
      <c r="B15" s="4">
        <v>8.6078387096774183</v>
      </c>
      <c r="C15" s="4">
        <v>23.786129032258067</v>
      </c>
      <c r="D15" s="4">
        <v>16.088102822580645</v>
      </c>
      <c r="E15" s="4">
        <v>33.04</v>
      </c>
      <c r="F15" s="95">
        <v>42880</v>
      </c>
      <c r="G15" s="4">
        <v>0.67700000000000005</v>
      </c>
      <c r="H15" s="95">
        <v>42856</v>
      </c>
      <c r="I15" s="4">
        <v>66.960719086021498</v>
      </c>
      <c r="J15" s="4">
        <v>688.24</v>
      </c>
      <c r="K15" s="4">
        <v>2.3619038978494622</v>
      </c>
      <c r="L15" s="4">
        <v>17.440000000000001</v>
      </c>
      <c r="M15" s="95">
        <v>42860</v>
      </c>
      <c r="N15" s="4">
        <v>57.970999999999997</v>
      </c>
      <c r="O15" s="92">
        <v>11</v>
      </c>
      <c r="P15" s="4">
        <v>19.635000000000002</v>
      </c>
      <c r="Q15" s="95">
        <v>42873</v>
      </c>
      <c r="R15" s="4">
        <v>17.958091397849458</v>
      </c>
      <c r="S15" s="4">
        <v>139.71988827291162</v>
      </c>
    </row>
    <row r="16" spans="1:19" x14ac:dyDescent="0.2">
      <c r="A16" s="49" t="s">
        <v>45</v>
      </c>
      <c r="B16" s="4">
        <v>13.203899999999996</v>
      </c>
      <c r="C16" s="4">
        <v>27.789000000000001</v>
      </c>
      <c r="D16" s="4">
        <v>19.534910416666666</v>
      </c>
      <c r="E16" s="4">
        <v>36.950000000000003</v>
      </c>
      <c r="F16" s="95">
        <v>42908</v>
      </c>
      <c r="G16" s="4">
        <v>6.577</v>
      </c>
      <c r="H16" s="95">
        <v>42893</v>
      </c>
      <c r="I16" s="4">
        <v>70.129854166666647</v>
      </c>
      <c r="J16" s="4">
        <v>683.80899999999997</v>
      </c>
      <c r="K16" s="4">
        <v>2.4302826388888894</v>
      </c>
      <c r="L16" s="4">
        <v>17.05</v>
      </c>
      <c r="M16" s="95">
        <v>42908</v>
      </c>
      <c r="N16" s="4">
        <v>58.343999999999994</v>
      </c>
      <c r="O16" s="92">
        <v>12</v>
      </c>
      <c r="P16" s="4">
        <v>11.594000000000001</v>
      </c>
      <c r="Q16" s="95">
        <v>42890</v>
      </c>
      <c r="R16" s="4">
        <v>23.028493055555554</v>
      </c>
      <c r="S16" s="4">
        <v>156.62024074025956</v>
      </c>
    </row>
    <row r="17" spans="1:19" x14ac:dyDescent="0.2">
      <c r="A17" s="49" t="s">
        <v>46</v>
      </c>
      <c r="B17" s="4">
        <v>13.227612903225808</v>
      </c>
      <c r="C17" s="4">
        <v>28.96096774193548</v>
      </c>
      <c r="D17" s="4">
        <v>20.405537634408599</v>
      </c>
      <c r="E17" s="4">
        <v>36.479999999999997</v>
      </c>
      <c r="F17" s="95">
        <v>42945</v>
      </c>
      <c r="G17" s="4">
        <v>6.577</v>
      </c>
      <c r="H17" s="95">
        <v>42918</v>
      </c>
      <c r="I17" s="4">
        <v>64.360013440860229</v>
      </c>
      <c r="J17" s="4">
        <v>749.41900000000021</v>
      </c>
      <c r="K17" s="4">
        <v>2.9217688172043008</v>
      </c>
      <c r="L17" s="4">
        <v>14.8</v>
      </c>
      <c r="M17" s="95">
        <v>42933</v>
      </c>
      <c r="N17" s="4">
        <v>18.512999999999998</v>
      </c>
      <c r="O17" s="92">
        <v>6</v>
      </c>
      <c r="P17" s="4">
        <v>10.658999999999999</v>
      </c>
      <c r="Q17" s="95">
        <v>42924</v>
      </c>
      <c r="R17" s="4">
        <v>24.561149193548392</v>
      </c>
      <c r="S17" s="4">
        <v>184.98691277918556</v>
      </c>
    </row>
    <row r="18" spans="1:19" x14ac:dyDescent="0.2">
      <c r="A18" s="49" t="s">
        <v>47</v>
      </c>
      <c r="B18" s="4">
        <v>13.229516129032257</v>
      </c>
      <c r="C18" s="4">
        <v>28.278709677419357</v>
      </c>
      <c r="D18" s="4">
        <v>20.082938172043015</v>
      </c>
      <c r="E18" s="4">
        <v>35.33</v>
      </c>
      <c r="F18" s="95">
        <v>42969</v>
      </c>
      <c r="G18" s="4">
        <v>6.3049999999999997</v>
      </c>
      <c r="H18" s="95">
        <v>42959</v>
      </c>
      <c r="I18" s="4">
        <v>64.29723790322582</v>
      </c>
      <c r="J18" s="4">
        <v>659.37700000000018</v>
      </c>
      <c r="K18" s="4">
        <v>2.5486061827956989</v>
      </c>
      <c r="L18" s="4">
        <v>13.03</v>
      </c>
      <c r="M18" s="95">
        <v>42962</v>
      </c>
      <c r="N18" s="4">
        <v>47.497999999999998</v>
      </c>
      <c r="O18" s="92">
        <v>6</v>
      </c>
      <c r="P18" s="4">
        <v>20.944000000000003</v>
      </c>
      <c r="Q18" s="95">
        <v>42977</v>
      </c>
      <c r="R18" s="4">
        <v>25.485793010752683</v>
      </c>
      <c r="S18" s="4">
        <v>157.93257496367914</v>
      </c>
    </row>
    <row r="19" spans="1:19" x14ac:dyDescent="0.2">
      <c r="A19" s="49" t="s">
        <v>0</v>
      </c>
      <c r="B19" s="4">
        <v>9.3239333333333327</v>
      </c>
      <c r="C19" s="4">
        <v>23.327333333333335</v>
      </c>
      <c r="D19" s="4">
        <v>15.84773194444444</v>
      </c>
      <c r="E19" s="4">
        <v>30.48</v>
      </c>
      <c r="F19" s="95">
        <v>43002</v>
      </c>
      <c r="G19" s="4">
        <v>3.4590000000000001</v>
      </c>
      <c r="H19" s="95">
        <v>42998</v>
      </c>
      <c r="I19" s="4">
        <v>69.559166666666684</v>
      </c>
      <c r="J19" s="4">
        <v>493.21400000000011</v>
      </c>
      <c r="K19" s="4">
        <v>1.9100812499999997</v>
      </c>
      <c r="L19" s="4">
        <v>12.54</v>
      </c>
      <c r="M19" s="95">
        <v>42983</v>
      </c>
      <c r="N19" s="4">
        <v>8.7890000000000015</v>
      </c>
      <c r="O19" s="92">
        <v>7</v>
      </c>
      <c r="P19" s="4">
        <v>4.862000000000001</v>
      </c>
      <c r="Q19" s="95">
        <v>42987</v>
      </c>
      <c r="R19" s="4">
        <v>19.144819444444447</v>
      </c>
      <c r="S19" s="4">
        <v>97.422554090363207</v>
      </c>
    </row>
    <row r="20" spans="1:19" x14ac:dyDescent="0.2">
      <c r="A20" s="49" t="s">
        <v>1</v>
      </c>
      <c r="B20" s="4">
        <v>7.2159677419354837</v>
      </c>
      <c r="C20" s="4">
        <v>21.743548387096777</v>
      </c>
      <c r="D20" s="4">
        <v>14.083874999999999</v>
      </c>
      <c r="E20" s="4">
        <v>27.17</v>
      </c>
      <c r="F20" s="95">
        <v>43018</v>
      </c>
      <c r="G20" s="4">
        <v>2.3029999999999999</v>
      </c>
      <c r="H20" s="95">
        <v>43016</v>
      </c>
      <c r="I20" s="4">
        <v>70.881021505376353</v>
      </c>
      <c r="J20" s="4">
        <v>376.46099999999996</v>
      </c>
      <c r="K20" s="4">
        <v>1.9016639784946237</v>
      </c>
      <c r="L20" s="4">
        <v>15.39</v>
      </c>
      <c r="M20" s="95">
        <v>43024</v>
      </c>
      <c r="N20" s="4">
        <v>23.936</v>
      </c>
      <c r="O20" s="92">
        <v>6</v>
      </c>
      <c r="P20" s="4">
        <v>20.383000000000003</v>
      </c>
      <c r="Q20" s="95">
        <v>43026</v>
      </c>
      <c r="R20" s="4">
        <v>16.192553763440863</v>
      </c>
      <c r="S20" s="4">
        <v>70.084106687053307</v>
      </c>
    </row>
    <row r="21" spans="1:19" x14ac:dyDescent="0.2">
      <c r="A21" s="49" t="s">
        <v>2</v>
      </c>
      <c r="B21" s="4">
        <v>2.2542333333333326</v>
      </c>
      <c r="C21" s="4">
        <v>13.274366666666662</v>
      </c>
      <c r="D21" s="4">
        <v>7.341333333333333</v>
      </c>
      <c r="E21" s="4">
        <v>19.739999999999998</v>
      </c>
      <c r="F21" s="95">
        <v>43042</v>
      </c>
      <c r="G21" s="4">
        <v>-2.9340000000000002</v>
      </c>
      <c r="H21" s="95">
        <v>43061</v>
      </c>
      <c r="I21" s="4">
        <v>77.687701388888883</v>
      </c>
      <c r="J21" s="4">
        <v>208.76599999999996</v>
      </c>
      <c r="K21" s="4">
        <v>1.8555131944444441</v>
      </c>
      <c r="L21" s="4">
        <v>10.19</v>
      </c>
      <c r="M21" s="95">
        <v>43052</v>
      </c>
      <c r="N21" s="4">
        <v>30.107000000000006</v>
      </c>
      <c r="O21" s="92">
        <v>16</v>
      </c>
      <c r="P21" s="4">
        <v>10.472</v>
      </c>
      <c r="Q21" s="95">
        <v>43064</v>
      </c>
      <c r="R21" s="4">
        <v>9.1097256944444442</v>
      </c>
      <c r="S21" s="4">
        <v>32.911112526266322</v>
      </c>
    </row>
    <row r="22" spans="1:19" ht="13.5" thickBot="1" x14ac:dyDescent="0.25">
      <c r="A22" s="69" t="s">
        <v>3</v>
      </c>
      <c r="B22" s="70">
        <v>1.9663225806451614</v>
      </c>
      <c r="C22" s="70">
        <v>9.7107741935483887</v>
      </c>
      <c r="D22" s="70">
        <v>5.6289213709677428</v>
      </c>
      <c r="E22" s="70">
        <v>15.94</v>
      </c>
      <c r="F22" s="96">
        <v>43464</v>
      </c>
      <c r="G22" s="70">
        <v>-4.3689999999999998</v>
      </c>
      <c r="H22" s="96">
        <v>43440</v>
      </c>
      <c r="I22" s="70">
        <v>82.189704301075238</v>
      </c>
      <c r="J22" s="70">
        <v>153.18599999999998</v>
      </c>
      <c r="K22" s="70">
        <v>2.7973212365591396</v>
      </c>
      <c r="L22" s="70">
        <v>24.79</v>
      </c>
      <c r="M22" s="96">
        <v>43444</v>
      </c>
      <c r="N22" s="70">
        <v>60.213999999999992</v>
      </c>
      <c r="O22" s="71">
        <v>20</v>
      </c>
      <c r="P22" s="70">
        <v>14.959999999999996</v>
      </c>
      <c r="Q22" s="96">
        <v>43436</v>
      </c>
      <c r="R22" s="70">
        <v>5.9183729838709676</v>
      </c>
      <c r="S22" s="70">
        <v>29.476474654946148</v>
      </c>
    </row>
    <row r="23" spans="1:19" ht="13.5" thickTop="1" x14ac:dyDescent="0.2">
      <c r="A23" s="49" t="s">
        <v>57</v>
      </c>
      <c r="B23" s="4">
        <v>6.3359233038914482</v>
      </c>
      <c r="C23" s="4">
        <v>19.502693541986687</v>
      </c>
      <c r="D23" s="4">
        <v>12.528914190757853</v>
      </c>
      <c r="E23" s="4">
        <v>36.950000000000003</v>
      </c>
      <c r="F23" s="95">
        <v>42908</v>
      </c>
      <c r="G23" s="4">
        <v>-5.6580000000000004</v>
      </c>
      <c r="H23" s="95">
        <v>42818</v>
      </c>
      <c r="I23" s="4">
        <v>71.93388735483326</v>
      </c>
      <c r="J23" s="4">
        <v>5543.2939999999999</v>
      </c>
      <c r="K23" s="4">
        <v>2.4883990385200256</v>
      </c>
      <c r="L23" s="4">
        <v>28.91</v>
      </c>
      <c r="M23" s="95">
        <v>42769</v>
      </c>
      <c r="N23" s="4">
        <v>389.14800000000002</v>
      </c>
      <c r="O23" s="92">
        <v>136</v>
      </c>
      <c r="P23" s="4">
        <v>20.944000000000003</v>
      </c>
      <c r="Q23" s="95">
        <v>42977</v>
      </c>
      <c r="R23" s="4">
        <v>14.74359914672837</v>
      </c>
      <c r="S23" s="4">
        <v>1134.1040209743071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-1.5740000000000001</v>
      </c>
      <c r="G28" s="55" t="s">
        <v>27</v>
      </c>
      <c r="H28" s="94">
        <v>43054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-1.647</v>
      </c>
      <c r="G29" s="55" t="s">
        <v>27</v>
      </c>
      <c r="H29" s="94">
        <v>42854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15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2</v>
      </c>
      <c r="G37" s="55" t="s">
        <v>50</v>
      </c>
      <c r="H37" s="55"/>
      <c r="I37" s="55"/>
      <c r="J37" s="55"/>
    </row>
    <row r="38" spans="1:10" x14ac:dyDescent="0.2">
      <c r="F38">
        <f>SUM(F34:F37)</f>
        <v>51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112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2.4455161290322578</v>
      </c>
      <c r="C11" s="4">
        <v>10.29174193548387</v>
      </c>
      <c r="D11" s="4">
        <v>6.1683111559139787</v>
      </c>
      <c r="E11" s="4">
        <v>16.899999999999999</v>
      </c>
      <c r="F11" s="95">
        <v>43833</v>
      </c>
      <c r="G11" s="4">
        <v>-3.891</v>
      </c>
      <c r="H11" s="95">
        <v>43839</v>
      </c>
      <c r="I11" s="4">
        <v>81.732721774193536</v>
      </c>
      <c r="J11" s="4">
        <v>195.96100000000001</v>
      </c>
      <c r="K11" s="4">
        <v>2.9141686827956987</v>
      </c>
      <c r="L11" s="4">
        <v>19.989999999999998</v>
      </c>
      <c r="M11" s="95">
        <v>43834</v>
      </c>
      <c r="N11" s="4">
        <v>93.313000000000002</v>
      </c>
      <c r="O11" s="92">
        <v>18</v>
      </c>
      <c r="P11" s="4">
        <v>23.561999999999998</v>
      </c>
      <c r="Q11" s="95">
        <v>43837</v>
      </c>
      <c r="R11" s="4">
        <v>6.2469180107526894</v>
      </c>
      <c r="S11" s="4">
        <v>30.656854516815841</v>
      </c>
    </row>
    <row r="12" spans="1:19" x14ac:dyDescent="0.2">
      <c r="A12" s="49" t="s">
        <v>41</v>
      </c>
      <c r="B12" s="4">
        <v>0.78078571428571431</v>
      </c>
      <c r="C12" s="4">
        <v>7.8398928571428552</v>
      </c>
      <c r="D12" s="4">
        <v>4.1928013392857135</v>
      </c>
      <c r="E12" s="4">
        <v>16.010000000000002</v>
      </c>
      <c r="F12" s="95">
        <v>43512</v>
      </c>
      <c r="G12" s="4">
        <v>-7.4939999999999998</v>
      </c>
      <c r="H12" s="95">
        <v>43523</v>
      </c>
      <c r="I12" s="4">
        <v>81.718779761904756</v>
      </c>
      <c r="J12" s="4">
        <v>202.202</v>
      </c>
      <c r="K12" s="4">
        <v>2.734932291666667</v>
      </c>
      <c r="L12" s="4">
        <v>16.37</v>
      </c>
      <c r="M12" s="95">
        <v>43524</v>
      </c>
      <c r="N12" s="4">
        <v>34.782000000000004</v>
      </c>
      <c r="O12" s="92">
        <v>21</v>
      </c>
      <c r="P12" s="4">
        <v>8.7889999999999997</v>
      </c>
      <c r="Q12" s="95">
        <v>43524</v>
      </c>
      <c r="R12" s="4">
        <v>5.2478645833333344</v>
      </c>
      <c r="S12" s="4">
        <v>30.779333238206014</v>
      </c>
    </row>
    <row r="13" spans="1:19" x14ac:dyDescent="0.2">
      <c r="A13" s="49" t="s">
        <v>42</v>
      </c>
      <c r="B13" s="4">
        <v>3.5155483870967736</v>
      </c>
      <c r="C13" s="4">
        <v>12.776387096774197</v>
      </c>
      <c r="D13" s="4">
        <v>7.6482654569892485</v>
      </c>
      <c r="E13" s="4">
        <v>20.28</v>
      </c>
      <c r="F13" s="95">
        <v>43552</v>
      </c>
      <c r="G13" s="4">
        <v>0.191</v>
      </c>
      <c r="H13" s="95">
        <v>43543</v>
      </c>
      <c r="I13" s="4">
        <v>72.478158602150529</v>
      </c>
      <c r="J13" s="4">
        <v>412.5080000000001</v>
      </c>
      <c r="K13" s="4">
        <v>3.8476948924731182</v>
      </c>
      <c r="L13" s="4">
        <v>21.56</v>
      </c>
      <c r="M13" s="95">
        <v>43525</v>
      </c>
      <c r="N13" s="4">
        <v>50.302999999999983</v>
      </c>
      <c r="O13" s="92">
        <v>23</v>
      </c>
      <c r="P13" s="4">
        <v>12.903</v>
      </c>
      <c r="Q13" s="95">
        <v>43552</v>
      </c>
      <c r="R13" s="4">
        <v>7.7290786290322604</v>
      </c>
      <c r="S13" s="4">
        <v>73.150997759254736</v>
      </c>
    </row>
    <row r="14" spans="1:19" x14ac:dyDescent="0.2">
      <c r="A14" s="49" t="s">
        <v>43</v>
      </c>
      <c r="B14" s="4">
        <v>6.1579666666666677</v>
      </c>
      <c r="C14" s="4">
        <v>16.730166666666669</v>
      </c>
      <c r="D14" s="4">
        <v>11.174113888888886</v>
      </c>
      <c r="E14" s="4">
        <v>23.73</v>
      </c>
      <c r="F14" s="95">
        <v>43579</v>
      </c>
      <c r="G14" s="4">
        <v>0.67</v>
      </c>
      <c r="H14" s="95">
        <v>43556</v>
      </c>
      <c r="I14" s="4">
        <v>77.412826388888874</v>
      </c>
      <c r="J14" s="4">
        <v>513.03</v>
      </c>
      <c r="K14" s="4">
        <v>2.9563576388888886</v>
      </c>
      <c r="L14" s="4">
        <v>17.05</v>
      </c>
      <c r="M14" s="95">
        <v>43561</v>
      </c>
      <c r="N14" s="4">
        <v>72.181999999999988</v>
      </c>
      <c r="O14" s="92">
        <v>22</v>
      </c>
      <c r="P14" s="4">
        <v>16.269000000000002</v>
      </c>
      <c r="Q14" s="95">
        <v>43564</v>
      </c>
      <c r="R14" s="4">
        <v>12.426743055555557</v>
      </c>
      <c r="S14" s="4">
        <v>90.528312655265282</v>
      </c>
    </row>
    <row r="15" spans="1:19" x14ac:dyDescent="0.2">
      <c r="A15" s="49" t="s">
        <v>44</v>
      </c>
      <c r="B15" s="4">
        <v>7.019000000000001</v>
      </c>
      <c r="C15" s="4">
        <v>19.330000000000005</v>
      </c>
      <c r="D15" s="4">
        <v>12.982757392473117</v>
      </c>
      <c r="E15" s="4">
        <v>25.67</v>
      </c>
      <c r="F15" s="95">
        <v>43592</v>
      </c>
      <c r="G15" s="4">
        <v>6.0999999999999999E-2</v>
      </c>
      <c r="H15" s="95">
        <v>43598</v>
      </c>
      <c r="I15" s="4">
        <v>77.945107526881714</v>
      </c>
      <c r="J15" s="4">
        <v>604.08199999999999</v>
      </c>
      <c r="K15" s="4">
        <v>1.7906209677419354</v>
      </c>
      <c r="L15" s="4">
        <v>12.64</v>
      </c>
      <c r="M15" s="95">
        <v>43597</v>
      </c>
      <c r="N15" s="4">
        <v>47.315999999999995</v>
      </c>
      <c r="O15" s="92">
        <v>15</v>
      </c>
      <c r="P15" s="4">
        <v>22.818999999999999</v>
      </c>
      <c r="Q15" s="95">
        <v>43609</v>
      </c>
      <c r="R15" s="4">
        <v>16.473004032258064</v>
      </c>
      <c r="S15" s="4">
        <v>101.4804928185395</v>
      </c>
    </row>
    <row r="16" spans="1:19" x14ac:dyDescent="0.2">
      <c r="A16" s="49" t="s">
        <v>45</v>
      </c>
      <c r="B16" s="4">
        <v>10.949033333333334</v>
      </c>
      <c r="C16" s="4">
        <v>24.414666666666669</v>
      </c>
      <c r="D16" s="4">
        <v>17.459596527777776</v>
      </c>
      <c r="E16" s="4">
        <v>32.840000000000003</v>
      </c>
      <c r="F16" s="95">
        <v>43642</v>
      </c>
      <c r="G16" s="4">
        <v>6.9859999999999998</v>
      </c>
      <c r="H16" s="95">
        <v>43634</v>
      </c>
      <c r="I16" s="4">
        <v>76.273923611111101</v>
      </c>
      <c r="J16" s="4">
        <v>658.87199999999996</v>
      </c>
      <c r="K16" s="4">
        <v>1.6760111111111111</v>
      </c>
      <c r="L16" s="4">
        <v>11.76</v>
      </c>
      <c r="M16" s="95">
        <v>43646</v>
      </c>
      <c r="N16" s="4">
        <v>27.115000000000002</v>
      </c>
      <c r="O16" s="92">
        <v>14</v>
      </c>
      <c r="P16" s="4">
        <v>8.4149999999999991</v>
      </c>
      <c r="Q16" s="95">
        <v>43617</v>
      </c>
      <c r="R16" s="4">
        <v>21.110041666666671</v>
      </c>
      <c r="S16" s="4">
        <v>126.71809717845849</v>
      </c>
    </row>
    <row r="17" spans="1:19" x14ac:dyDescent="0.2">
      <c r="A17" s="49" t="s">
        <v>46</v>
      </c>
      <c r="B17" s="4">
        <v>14.691935483870967</v>
      </c>
      <c r="C17" s="4">
        <v>28.648387096774194</v>
      </c>
      <c r="D17" s="4">
        <v>20.803971774193549</v>
      </c>
      <c r="E17" s="4">
        <v>33.520000000000003</v>
      </c>
      <c r="F17" s="95">
        <v>43676</v>
      </c>
      <c r="G17" s="4">
        <v>11.74</v>
      </c>
      <c r="H17" s="95">
        <v>43663</v>
      </c>
      <c r="I17" s="4">
        <v>72.484590053763441</v>
      </c>
      <c r="J17" s="4">
        <v>740.25499999999977</v>
      </c>
      <c r="K17" s="4">
        <v>2.0444973118279575</v>
      </c>
      <c r="L17" s="4">
        <v>16.760000000000002</v>
      </c>
      <c r="M17" s="95">
        <v>43650</v>
      </c>
      <c r="N17" s="4">
        <v>98.739000000000004</v>
      </c>
      <c r="O17" s="92">
        <v>12</v>
      </c>
      <c r="P17" s="4">
        <v>30.484999999999999</v>
      </c>
      <c r="Q17" s="95">
        <v>43654</v>
      </c>
      <c r="R17" s="4">
        <v>23.639086021505378</v>
      </c>
      <c r="S17" s="4">
        <v>160.20919850501281</v>
      </c>
    </row>
    <row r="18" spans="1:19" x14ac:dyDescent="0.2">
      <c r="A18" s="49" t="s">
        <v>47</v>
      </c>
      <c r="B18" s="4">
        <v>13.193548387096772</v>
      </c>
      <c r="C18" s="4">
        <v>28.94806451612904</v>
      </c>
      <c r="D18" s="4">
        <v>20.556814516129034</v>
      </c>
      <c r="E18" s="4">
        <v>36.68</v>
      </c>
      <c r="F18" s="95">
        <v>43683</v>
      </c>
      <c r="G18" s="4">
        <v>8.75</v>
      </c>
      <c r="H18" s="95">
        <v>43703</v>
      </c>
      <c r="I18" s="4">
        <v>67.760201612903217</v>
      </c>
      <c r="J18" s="4">
        <v>708.35500000000002</v>
      </c>
      <c r="K18" s="4">
        <v>2.2369657258064519</v>
      </c>
      <c r="L18" s="4">
        <v>14.31</v>
      </c>
      <c r="M18" s="95">
        <v>43684</v>
      </c>
      <c r="N18" s="4">
        <v>0</v>
      </c>
      <c r="O18" s="92">
        <v>0</v>
      </c>
      <c r="P18" s="4">
        <v>0</v>
      </c>
      <c r="Q18" s="95">
        <v>43678</v>
      </c>
      <c r="R18" s="4">
        <v>25.593850806451616</v>
      </c>
      <c r="S18" s="4">
        <v>157.80920458561994</v>
      </c>
    </row>
    <row r="19" spans="1:19" x14ac:dyDescent="0.2">
      <c r="A19" s="49" t="s">
        <v>0</v>
      </c>
      <c r="B19" s="4">
        <v>12.212599999999998</v>
      </c>
      <c r="C19" s="4">
        <v>26.845666666666666</v>
      </c>
      <c r="D19" s="4">
        <v>18.7442125</v>
      </c>
      <c r="E19" s="4">
        <v>33.04</v>
      </c>
      <c r="F19" s="95">
        <v>43710</v>
      </c>
      <c r="G19" s="4">
        <v>5.9619999999999997</v>
      </c>
      <c r="H19" s="95">
        <v>43733</v>
      </c>
      <c r="I19" s="4">
        <v>72.044326388888891</v>
      </c>
      <c r="J19" s="4">
        <v>546.07099999999991</v>
      </c>
      <c r="K19" s="4">
        <v>2.0301736111111115</v>
      </c>
      <c r="L19" s="4">
        <v>14.11</v>
      </c>
      <c r="M19" s="95">
        <v>43734</v>
      </c>
      <c r="N19" s="4">
        <v>44.884000000000007</v>
      </c>
      <c r="O19" s="92">
        <v>5</v>
      </c>
      <c r="P19" s="4">
        <v>25.81</v>
      </c>
      <c r="Q19" s="95">
        <v>43713</v>
      </c>
      <c r="R19" s="4">
        <v>21.694388888888891</v>
      </c>
      <c r="S19" s="4">
        <v>113.1290137625911</v>
      </c>
    </row>
    <row r="20" spans="1:19" x14ac:dyDescent="0.2">
      <c r="A20" s="49" t="s">
        <v>1</v>
      </c>
      <c r="B20" s="4">
        <v>6.7780967741935489</v>
      </c>
      <c r="C20" s="4">
        <v>18.608709677419355</v>
      </c>
      <c r="D20" s="4">
        <v>12.200157258064515</v>
      </c>
      <c r="E20" s="4">
        <v>25.97</v>
      </c>
      <c r="F20" s="95">
        <v>43744</v>
      </c>
      <c r="G20" s="4">
        <v>-0.623</v>
      </c>
      <c r="H20" s="95">
        <v>43768</v>
      </c>
      <c r="I20" s="4">
        <v>77.336606182795677</v>
      </c>
      <c r="J20" s="4">
        <v>325.09899999999999</v>
      </c>
      <c r="K20" s="4">
        <v>2.3252305107526885</v>
      </c>
      <c r="L20" s="4">
        <v>15.19</v>
      </c>
      <c r="M20" s="95">
        <v>43752</v>
      </c>
      <c r="N20" s="4">
        <v>48.994000000000007</v>
      </c>
      <c r="O20" s="92">
        <v>13</v>
      </c>
      <c r="P20" s="4">
        <v>15.334000000000001</v>
      </c>
      <c r="Q20" s="95">
        <v>43752</v>
      </c>
      <c r="R20" s="4">
        <v>14.609481182795697</v>
      </c>
      <c r="S20" s="4">
        <v>63.740350056040491</v>
      </c>
    </row>
    <row r="21" spans="1:19" x14ac:dyDescent="0.2">
      <c r="A21" s="49" t="s">
        <v>2</v>
      </c>
      <c r="B21" s="4">
        <v>4.9189333333333334</v>
      </c>
      <c r="C21" s="4">
        <v>13.053000000000001</v>
      </c>
      <c r="D21" s="4">
        <v>8.9008965277777747</v>
      </c>
      <c r="E21" s="4">
        <v>17.09</v>
      </c>
      <c r="F21" s="95">
        <v>43779</v>
      </c>
      <c r="G21" s="4">
        <v>-0.75900000000000001</v>
      </c>
      <c r="H21" s="95">
        <v>43773</v>
      </c>
      <c r="I21" s="4">
        <v>83.64065972222221</v>
      </c>
      <c r="J21" s="4">
        <v>194.40099999999998</v>
      </c>
      <c r="K21" s="4">
        <v>2.3899374999999998</v>
      </c>
      <c r="L21" s="4">
        <v>15.39</v>
      </c>
      <c r="M21" s="95">
        <v>43778</v>
      </c>
      <c r="N21" s="4">
        <v>72.929999999999978</v>
      </c>
      <c r="O21" s="92">
        <v>18</v>
      </c>
      <c r="P21" s="4">
        <v>15.520999999999997</v>
      </c>
      <c r="Q21" s="95">
        <v>43789</v>
      </c>
      <c r="R21" s="4">
        <v>9.6583500000000004</v>
      </c>
      <c r="S21" s="4">
        <v>32.040843594049633</v>
      </c>
    </row>
    <row r="22" spans="1:19" ht="13.5" thickBot="1" x14ac:dyDescent="0.25">
      <c r="A22" s="69" t="s">
        <v>3</v>
      </c>
      <c r="B22" s="70">
        <v>3.4697096774193552</v>
      </c>
      <c r="C22" s="70">
        <v>11.84551612903226</v>
      </c>
      <c r="D22" s="70">
        <v>7.5012802419354827</v>
      </c>
      <c r="E22" s="70">
        <v>15.55</v>
      </c>
      <c r="F22" s="96">
        <v>43830</v>
      </c>
      <c r="G22" s="70">
        <v>-1.704</v>
      </c>
      <c r="H22" s="96">
        <v>43829</v>
      </c>
      <c r="I22" s="70">
        <v>83.394294354838692</v>
      </c>
      <c r="J22" s="70">
        <v>176.93800000000002</v>
      </c>
      <c r="K22" s="70">
        <v>2.4691841397849466</v>
      </c>
      <c r="L22" s="70">
        <v>18.03</v>
      </c>
      <c r="M22" s="96">
        <v>43801</v>
      </c>
      <c r="N22" s="70">
        <v>25.431999999999999</v>
      </c>
      <c r="O22" s="71">
        <v>6</v>
      </c>
      <c r="P22" s="70">
        <v>14.024999999999997</v>
      </c>
      <c r="Q22" s="96">
        <v>43812</v>
      </c>
      <c r="R22" s="70">
        <v>7.3496559139784958</v>
      </c>
      <c r="S22" s="70">
        <v>26.727008541795023</v>
      </c>
    </row>
    <row r="23" spans="1:19" ht="13.5" thickTop="1" x14ac:dyDescent="0.2">
      <c r="A23" s="49" t="s">
        <v>57</v>
      </c>
      <c r="B23" s="4">
        <v>7.1777228238607265</v>
      </c>
      <c r="C23" s="4">
        <v>18.277683275729647</v>
      </c>
      <c r="D23" s="4">
        <v>12.361098214952422</v>
      </c>
      <c r="E23" s="4">
        <v>36.68</v>
      </c>
      <c r="F23" s="95">
        <v>43318</v>
      </c>
      <c r="G23" s="4">
        <v>-7.4939999999999998</v>
      </c>
      <c r="H23" s="95">
        <v>43158</v>
      </c>
      <c r="I23" s="4">
        <v>77.018516331711879</v>
      </c>
      <c r="J23" s="4">
        <v>5277.7739999999994</v>
      </c>
      <c r="K23" s="4">
        <v>2.4513145319967147</v>
      </c>
      <c r="L23" s="4">
        <v>21.56</v>
      </c>
      <c r="M23" s="95">
        <v>43160</v>
      </c>
      <c r="N23" s="4">
        <v>615.99</v>
      </c>
      <c r="O23" s="92">
        <v>167</v>
      </c>
      <c r="P23" s="4">
        <v>30.484999999999999</v>
      </c>
      <c r="Q23" s="95">
        <v>43289</v>
      </c>
      <c r="R23" s="4">
        <v>14.314871899268221</v>
      </c>
      <c r="S23" s="4">
        <v>1006.9697072116488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-0.623</v>
      </c>
      <c r="G28" s="55" t="s">
        <v>27</v>
      </c>
      <c r="H28" s="94">
        <v>43403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-3.3439999999999999</v>
      </c>
      <c r="G29" s="55" t="s">
        <v>27</v>
      </c>
      <c r="H29" s="94">
        <v>43159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243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15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>
        <f>SUM(F34:F37)</f>
        <v>29</v>
      </c>
    </row>
  </sheetData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113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1.1079677419354841</v>
      </c>
      <c r="C11" s="113">
        <v>8.8424193548387091</v>
      </c>
      <c r="D11" s="113">
        <v>4.7592950268817207</v>
      </c>
      <c r="E11" s="113">
        <v>15.27</v>
      </c>
      <c r="F11" s="114">
        <v>43831</v>
      </c>
      <c r="G11" s="113">
        <v>-4.9729999999999999</v>
      </c>
      <c r="H11" s="114">
        <v>43836</v>
      </c>
      <c r="I11" s="113">
        <v>82.946922043010744</v>
      </c>
      <c r="J11" s="113">
        <v>160.10499999999999</v>
      </c>
      <c r="K11" s="113">
        <v>2.5181465053763437</v>
      </c>
      <c r="L11" s="113">
        <v>16.95</v>
      </c>
      <c r="M11" s="114">
        <v>43861</v>
      </c>
      <c r="N11" s="113">
        <v>60.587999999999994</v>
      </c>
      <c r="O11" s="115">
        <v>20</v>
      </c>
      <c r="P11" s="113">
        <v>17.203999999999994</v>
      </c>
      <c r="Q11" s="114">
        <v>43861</v>
      </c>
      <c r="R11" s="113">
        <v>4.8404905913978498</v>
      </c>
      <c r="S11" s="113">
        <v>26.577071220527195</v>
      </c>
    </row>
    <row r="12" spans="1:19" x14ac:dyDescent="0.2">
      <c r="A12" s="49" t="s">
        <v>41</v>
      </c>
      <c r="B12" s="113">
        <v>0.65489285714285705</v>
      </c>
      <c r="C12" s="113">
        <v>13.361928571428569</v>
      </c>
      <c r="D12" s="113">
        <v>6.4856822916666657</v>
      </c>
      <c r="E12" s="113">
        <v>22.24</v>
      </c>
      <c r="F12" s="114">
        <v>43523</v>
      </c>
      <c r="G12" s="113">
        <v>-2.0449999999999999</v>
      </c>
      <c r="H12" s="114">
        <v>43512</v>
      </c>
      <c r="I12" s="113">
        <v>77.542135416666653</v>
      </c>
      <c r="J12" s="113">
        <v>332.01899999999995</v>
      </c>
      <c r="K12" s="113">
        <v>2.2993876488095237</v>
      </c>
      <c r="L12" s="113">
        <v>19.309999999999999</v>
      </c>
      <c r="M12" s="114">
        <v>43498</v>
      </c>
      <c r="N12" s="113">
        <v>29.359000000000012</v>
      </c>
      <c r="O12" s="115">
        <v>11</v>
      </c>
      <c r="P12" s="113">
        <v>19.074000000000005</v>
      </c>
      <c r="Q12" s="114">
        <v>43498</v>
      </c>
      <c r="R12" s="113">
        <v>6.287248511904763</v>
      </c>
      <c r="S12" s="113">
        <v>44.478069043393454</v>
      </c>
    </row>
    <row r="13" spans="1:19" x14ac:dyDescent="0.2">
      <c r="A13" s="49" t="s">
        <v>42</v>
      </c>
      <c r="B13" s="113">
        <v>1.606677419354839</v>
      </c>
      <c r="C13" s="113">
        <v>16.015483870967742</v>
      </c>
      <c r="D13" s="113">
        <v>8.8719590053763433</v>
      </c>
      <c r="E13" s="113">
        <v>22.78</v>
      </c>
      <c r="F13" s="114">
        <v>43540</v>
      </c>
      <c r="G13" s="113">
        <v>-2.5920000000000001</v>
      </c>
      <c r="H13" s="114">
        <v>43546</v>
      </c>
      <c r="I13" s="113">
        <v>67.556922043010744</v>
      </c>
      <c r="J13" s="113">
        <v>518.31299999999987</v>
      </c>
      <c r="K13" s="113">
        <v>2.7697379032258067</v>
      </c>
      <c r="L13" s="113">
        <v>19.989999999999998</v>
      </c>
      <c r="M13" s="114">
        <v>43530</v>
      </c>
      <c r="N13" s="113">
        <v>8.2279999999999998</v>
      </c>
      <c r="O13" s="115">
        <v>7</v>
      </c>
      <c r="P13" s="113">
        <v>5.0490000000000004</v>
      </c>
      <c r="Q13" s="114">
        <v>43543</v>
      </c>
      <c r="R13" s="113">
        <v>9.3680779569892447</v>
      </c>
      <c r="S13" s="113">
        <v>86.156844581295132</v>
      </c>
    </row>
    <row r="14" spans="1:19" x14ac:dyDescent="0.2">
      <c r="A14" s="49" t="s">
        <v>43</v>
      </c>
      <c r="B14" s="113">
        <v>4.4535</v>
      </c>
      <c r="C14" s="113">
        <v>16.271999999999998</v>
      </c>
      <c r="D14" s="113">
        <v>10.214377083333334</v>
      </c>
      <c r="E14" s="113">
        <v>22.77</v>
      </c>
      <c r="F14" s="114">
        <v>43569</v>
      </c>
      <c r="G14" s="113">
        <v>-2.524</v>
      </c>
      <c r="H14" s="114">
        <v>43568</v>
      </c>
      <c r="I14" s="113">
        <v>75.435944444444459</v>
      </c>
      <c r="J14" s="113">
        <v>529.10599999999988</v>
      </c>
      <c r="K14" s="113">
        <v>2.7806111111111114</v>
      </c>
      <c r="L14" s="113">
        <v>17.25</v>
      </c>
      <c r="M14" s="114">
        <v>43572</v>
      </c>
      <c r="N14" s="113">
        <v>63.954000000000001</v>
      </c>
      <c r="O14" s="115">
        <v>20</v>
      </c>
      <c r="P14" s="113">
        <v>25.619000000000003</v>
      </c>
      <c r="Q14" s="114">
        <v>43573</v>
      </c>
      <c r="R14" s="113">
        <v>11.949883333333329</v>
      </c>
      <c r="S14" s="113">
        <v>88.850507868520324</v>
      </c>
    </row>
    <row r="15" spans="1:19" x14ac:dyDescent="0.2">
      <c r="A15" s="49" t="s">
        <v>44</v>
      </c>
      <c r="B15" s="113">
        <v>5.7389032258064505</v>
      </c>
      <c r="C15" s="113">
        <v>19.541612903225808</v>
      </c>
      <c r="D15" s="113">
        <v>12.728538978494623</v>
      </c>
      <c r="E15" s="113">
        <v>29.94</v>
      </c>
      <c r="F15" s="114">
        <v>43616</v>
      </c>
      <c r="G15" s="113">
        <v>-1.4419999999999999</v>
      </c>
      <c r="H15" s="114">
        <v>43591</v>
      </c>
      <c r="I15" s="113">
        <v>70.101276881720452</v>
      </c>
      <c r="J15" s="113">
        <v>659.34400000000005</v>
      </c>
      <c r="K15" s="113">
        <v>2.2551653225806456</v>
      </c>
      <c r="L15" s="113">
        <v>18.420000000000002</v>
      </c>
      <c r="M15" s="114">
        <v>43593</v>
      </c>
      <c r="N15" s="113">
        <v>32.164000000000001</v>
      </c>
      <c r="O15" s="115">
        <v>9</v>
      </c>
      <c r="P15" s="113">
        <v>12.154999999999999</v>
      </c>
      <c r="Q15" s="114">
        <v>43601</v>
      </c>
      <c r="R15" s="113">
        <v>15.485490591397852</v>
      </c>
      <c r="S15" s="113">
        <v>118.90631266938666</v>
      </c>
    </row>
    <row r="16" spans="1:19" x14ac:dyDescent="0.2">
      <c r="A16" s="49" t="s">
        <v>45</v>
      </c>
      <c r="B16" s="113">
        <v>10.470700000000001</v>
      </c>
      <c r="C16" s="113">
        <v>27.871333333333329</v>
      </c>
      <c r="D16" s="113">
        <v>18.557954166666669</v>
      </c>
      <c r="E16" s="113">
        <v>40.520000000000003</v>
      </c>
      <c r="F16" s="114">
        <v>43645</v>
      </c>
      <c r="G16" s="113">
        <v>3.927</v>
      </c>
      <c r="H16" s="114">
        <v>43628</v>
      </c>
      <c r="I16" s="113">
        <v>63.069506944444434</v>
      </c>
      <c r="J16" s="113">
        <v>779.11099999999976</v>
      </c>
      <c r="K16" s="113">
        <v>2.3335986111111113</v>
      </c>
      <c r="L16" s="113">
        <v>16.170000000000002</v>
      </c>
      <c r="M16" s="114">
        <v>43620</v>
      </c>
      <c r="N16" s="113">
        <v>23.001000000000001</v>
      </c>
      <c r="O16" s="115">
        <v>8</v>
      </c>
      <c r="P16" s="113">
        <v>7.1059999999999999</v>
      </c>
      <c r="Q16" s="114">
        <v>43621</v>
      </c>
      <c r="R16" s="113">
        <v>21.635749999999994</v>
      </c>
      <c r="S16" s="113">
        <v>173.35596704416059</v>
      </c>
    </row>
    <row r="17" spans="1:19" x14ac:dyDescent="0.2">
      <c r="A17" s="49" t="s">
        <v>46</v>
      </c>
      <c r="B17" s="113">
        <v>13.634193548387096</v>
      </c>
      <c r="C17" s="113">
        <v>29.636451612903237</v>
      </c>
      <c r="D17" s="113">
        <v>20.982358870967737</v>
      </c>
      <c r="E17" s="113">
        <v>38.299999999999997</v>
      </c>
      <c r="F17" s="114">
        <v>43669</v>
      </c>
      <c r="G17" s="113">
        <v>8.08</v>
      </c>
      <c r="H17" s="114">
        <v>43677</v>
      </c>
      <c r="I17" s="113">
        <v>65.674159946236571</v>
      </c>
      <c r="J17" s="113">
        <v>735.49599999999998</v>
      </c>
      <c r="K17" s="113">
        <v>2.347989247311828</v>
      </c>
      <c r="L17" s="113">
        <v>21.46</v>
      </c>
      <c r="M17" s="114">
        <v>43671</v>
      </c>
      <c r="N17" s="113">
        <v>33.847000000000001</v>
      </c>
      <c r="O17" s="115">
        <v>14</v>
      </c>
      <c r="P17" s="113">
        <v>8.9760000000000009</v>
      </c>
      <c r="Q17" s="114">
        <v>43660</v>
      </c>
      <c r="R17" s="113">
        <v>25.448534946236556</v>
      </c>
      <c r="S17" s="113">
        <v>173.91591959567512</v>
      </c>
    </row>
    <row r="18" spans="1:19" x14ac:dyDescent="0.2">
      <c r="A18" s="49" t="s">
        <v>47</v>
      </c>
      <c r="B18" s="113">
        <v>13.308483870967743</v>
      </c>
      <c r="C18" s="113">
        <v>29.421290322580649</v>
      </c>
      <c r="D18" s="113">
        <v>20.47781586021506</v>
      </c>
      <c r="E18" s="113">
        <v>35.94</v>
      </c>
      <c r="F18" s="114">
        <v>43694</v>
      </c>
      <c r="G18" s="113">
        <v>7.5330000000000004</v>
      </c>
      <c r="H18" s="114">
        <v>43699</v>
      </c>
      <c r="I18" s="113">
        <v>67.376673387096787</v>
      </c>
      <c r="J18" s="113">
        <v>712.85799999999995</v>
      </c>
      <c r="K18" s="113">
        <v>2.3909260752688173</v>
      </c>
      <c r="L18" s="113">
        <v>13.92</v>
      </c>
      <c r="M18" s="114">
        <v>43695</v>
      </c>
      <c r="N18" s="113">
        <v>55.539000000000001</v>
      </c>
      <c r="O18" s="115">
        <v>8</v>
      </c>
      <c r="P18" s="113">
        <v>42.074999999999996</v>
      </c>
      <c r="Q18" s="114">
        <v>43678</v>
      </c>
      <c r="R18" s="113">
        <v>24.499650537634412</v>
      </c>
      <c r="S18" s="113">
        <v>163.28595996855665</v>
      </c>
    </row>
    <row r="19" spans="1:19" x14ac:dyDescent="0.2">
      <c r="A19" s="49" t="s">
        <v>0</v>
      </c>
      <c r="B19" s="113">
        <v>10.5031</v>
      </c>
      <c r="C19" s="113">
        <v>24.527999999999999</v>
      </c>
      <c r="D19" s="113">
        <v>17.105129861111109</v>
      </c>
      <c r="E19" s="113">
        <v>29.73</v>
      </c>
      <c r="F19" s="114">
        <v>43737</v>
      </c>
      <c r="G19" s="113">
        <v>5.0880000000000001</v>
      </c>
      <c r="H19" s="114">
        <v>43717</v>
      </c>
      <c r="I19" s="113">
        <v>70.477201388888901</v>
      </c>
      <c r="J19" s="113">
        <v>503.6330000000001</v>
      </c>
      <c r="K19" s="113">
        <v>2.3744569444444443</v>
      </c>
      <c r="L19" s="113">
        <v>13.92</v>
      </c>
      <c r="M19" s="114">
        <v>43728</v>
      </c>
      <c r="N19" s="113">
        <v>26.554000000000006</v>
      </c>
      <c r="O19" s="115">
        <v>10</v>
      </c>
      <c r="P19" s="113">
        <v>5.7969999999999997</v>
      </c>
      <c r="Q19" s="114">
        <v>43723</v>
      </c>
      <c r="R19" s="113">
        <v>20.572034722222227</v>
      </c>
      <c r="S19" s="113">
        <v>106.78158971458414</v>
      </c>
    </row>
    <row r="20" spans="1:19" x14ac:dyDescent="0.2">
      <c r="A20" s="49" t="s">
        <v>1</v>
      </c>
      <c r="B20" s="113">
        <v>8.2944193548387108</v>
      </c>
      <c r="C20" s="113">
        <v>21.139999999999993</v>
      </c>
      <c r="D20" s="113">
        <v>14.278350806451614</v>
      </c>
      <c r="E20" s="113">
        <v>28.38</v>
      </c>
      <c r="F20" s="114">
        <v>43746</v>
      </c>
      <c r="G20" s="113">
        <v>1.9610000000000001</v>
      </c>
      <c r="H20" s="114">
        <v>43759</v>
      </c>
      <c r="I20" s="113">
        <v>73.780705645161277</v>
      </c>
      <c r="J20" s="113">
        <v>365.90199999999993</v>
      </c>
      <c r="K20" s="113">
        <v>2.3120080645161294</v>
      </c>
      <c r="L20" s="113">
        <v>22.44</v>
      </c>
      <c r="M20" s="114">
        <v>43750</v>
      </c>
      <c r="N20" s="113">
        <v>37.026000000000003</v>
      </c>
      <c r="O20" s="115">
        <v>11</v>
      </c>
      <c r="P20" s="113">
        <v>10.098000000000001</v>
      </c>
      <c r="Q20" s="114">
        <v>43761</v>
      </c>
      <c r="R20" s="113">
        <v>16.335907258064513</v>
      </c>
      <c r="S20" s="113">
        <v>77.818595050489819</v>
      </c>
    </row>
    <row r="21" spans="1:19" x14ac:dyDescent="0.2">
      <c r="A21" s="49" t="s">
        <v>2</v>
      </c>
      <c r="B21" s="113">
        <v>5.3632999999999997</v>
      </c>
      <c r="C21" s="113">
        <v>12.102200000000002</v>
      </c>
      <c r="D21" s="113">
        <v>8.5892826388888874</v>
      </c>
      <c r="E21" s="113">
        <v>21.49</v>
      </c>
      <c r="F21" s="114">
        <v>43770</v>
      </c>
      <c r="G21" s="113">
        <v>-0.34899999999999998</v>
      </c>
      <c r="H21" s="114">
        <v>43789</v>
      </c>
      <c r="I21" s="113">
        <v>80.578708333333324</v>
      </c>
      <c r="J21" s="113">
        <v>167.42600000000002</v>
      </c>
      <c r="K21" s="113">
        <v>3.6700333333333335</v>
      </c>
      <c r="L21" s="113">
        <v>19.989999999999998</v>
      </c>
      <c r="M21" s="114">
        <v>43773</v>
      </c>
      <c r="N21" s="113">
        <v>102.28899999999997</v>
      </c>
      <c r="O21" s="115">
        <v>27</v>
      </c>
      <c r="P21" s="113">
        <v>17.577999999999999</v>
      </c>
      <c r="Q21" s="114">
        <v>43779</v>
      </c>
      <c r="R21" s="113">
        <v>9.2107013888888893</v>
      </c>
      <c r="S21" s="113">
        <v>39.785291866880392</v>
      </c>
    </row>
    <row r="22" spans="1:19" ht="13.5" thickBot="1" x14ac:dyDescent="0.25">
      <c r="A22" s="69" t="s">
        <v>3</v>
      </c>
      <c r="B22" s="70">
        <v>3.4131612903225808</v>
      </c>
      <c r="C22" s="70">
        <v>11.234032258064518</v>
      </c>
      <c r="D22" s="70">
        <v>7.0945598118279563</v>
      </c>
      <c r="E22" s="70">
        <v>17.989999999999998</v>
      </c>
      <c r="F22" s="96">
        <v>44186</v>
      </c>
      <c r="G22" s="70">
        <v>-3.2759999999999998</v>
      </c>
      <c r="H22" s="96">
        <v>44194</v>
      </c>
      <c r="I22" s="70">
        <v>83.150624999999977</v>
      </c>
      <c r="J22" s="70">
        <v>154.48299999999998</v>
      </c>
      <c r="K22" s="70">
        <v>3.2927520161290329</v>
      </c>
      <c r="L22" s="70">
        <v>25.19</v>
      </c>
      <c r="M22" s="96">
        <v>44186</v>
      </c>
      <c r="N22" s="70">
        <v>40.578999999999994</v>
      </c>
      <c r="O22" s="71">
        <v>15</v>
      </c>
      <c r="P22" s="70">
        <v>15.520999999999999</v>
      </c>
      <c r="Q22" s="96">
        <v>44185</v>
      </c>
      <c r="R22" s="70">
        <v>7.2524395161290318</v>
      </c>
      <c r="S22" s="70">
        <v>32.844141163343735</v>
      </c>
    </row>
    <row r="23" spans="1:19" ht="13.5" thickTop="1" x14ac:dyDescent="0.2">
      <c r="A23" s="49" t="s">
        <v>57</v>
      </c>
      <c r="B23" s="113">
        <v>6.5457749423963127</v>
      </c>
      <c r="C23" s="113">
        <v>19.163896018945213</v>
      </c>
      <c r="D23" s="113">
        <v>12.51210870015681</v>
      </c>
      <c r="E23" s="113">
        <v>40.520000000000003</v>
      </c>
      <c r="F23" s="114">
        <v>43645</v>
      </c>
      <c r="G23" s="113">
        <v>-4.9729999999999999</v>
      </c>
      <c r="H23" s="114">
        <v>43471</v>
      </c>
      <c r="I23" s="113">
        <v>73.140898456167875</v>
      </c>
      <c r="J23" s="113">
        <v>5617.7960000000003</v>
      </c>
      <c r="K23" s="113">
        <v>2.6120677319348435</v>
      </c>
      <c r="L23" s="113">
        <v>25.19</v>
      </c>
      <c r="M23" s="114">
        <v>43820</v>
      </c>
      <c r="N23" s="113">
        <v>513.12800000000004</v>
      </c>
      <c r="O23" s="115">
        <v>160</v>
      </c>
      <c r="P23" s="113">
        <v>42.074999999999996</v>
      </c>
      <c r="Q23" s="114">
        <v>43678</v>
      </c>
      <c r="R23" s="113">
        <v>14.407184112849885</v>
      </c>
      <c r="S23" s="113">
        <v>1132.7562697868132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-0.34899999999999998</v>
      </c>
      <c r="G28" s="55" t="s">
        <v>27</v>
      </c>
      <c r="H28" s="94">
        <v>43789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-1.4419999999999999</v>
      </c>
      <c r="G29" s="55" t="s">
        <v>27</v>
      </c>
      <c r="H29" s="94">
        <v>43591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197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19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19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8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46</v>
      </c>
    </row>
  </sheetData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E10" sqref="E10"/>
    </sheetView>
  </sheetViews>
  <sheetFormatPr baseColWidth="10" defaultRowHeight="12.75" x14ac:dyDescent="0.2"/>
  <cols>
    <col min="2" max="2" width="6.7109375" customWidth="1"/>
    <col min="3" max="3" width="6" bestFit="1" customWidth="1"/>
    <col min="4" max="4" width="4.85546875" bestFit="1" customWidth="1"/>
    <col min="5" max="5" width="6.42578125" bestFit="1" customWidth="1"/>
    <col min="6" max="6" width="7.5703125" bestFit="1" customWidth="1"/>
    <col min="7" max="7" width="6.5703125" customWidth="1"/>
    <col min="8" max="8" width="7.7109375" bestFit="1" customWidth="1"/>
    <col min="9" max="9" width="4" bestFit="1" customWidth="1"/>
    <col min="10" max="10" width="7.42578125" customWidth="1"/>
    <col min="11" max="11" width="5.7109375" bestFit="1" customWidth="1"/>
    <col min="12" max="12" width="9.140625" bestFit="1" customWidth="1"/>
    <col min="13" max="13" width="7.5703125" bestFit="1" customWidth="1"/>
    <col min="14" max="14" width="6.85546875" bestFit="1" customWidth="1"/>
    <col min="15" max="15" width="7.7109375" bestFit="1" customWidth="1"/>
    <col min="16" max="16" width="5.7109375" bestFit="1" customWidth="1"/>
    <col min="17" max="17" width="8.28515625" bestFit="1" customWidth="1"/>
    <col min="18" max="18" width="8.28515625" customWidth="1"/>
    <col min="19" max="19" width="6.85546875" bestFit="1" customWidth="1"/>
    <col min="20" max="20" width="6.7109375" customWidth="1"/>
  </cols>
  <sheetData>
    <row r="1" spans="1:19" x14ac:dyDescent="0.2">
      <c r="B1" s="49" t="s">
        <v>39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  <c r="C4" s="13"/>
      <c r="D4" s="13"/>
      <c r="E4" s="13"/>
      <c r="F4" s="13"/>
      <c r="G4" s="13"/>
      <c r="H4" s="13"/>
      <c r="I4" s="13"/>
      <c r="J4" s="13"/>
    </row>
    <row r="5" spans="1:19" x14ac:dyDescent="0.2">
      <c r="B5" s="55"/>
      <c r="C5" s="17"/>
      <c r="D5" s="17"/>
      <c r="E5" s="23"/>
      <c r="F5" s="17"/>
      <c r="G5" s="17"/>
      <c r="H5" s="17"/>
      <c r="I5" s="19"/>
      <c r="J5" s="26"/>
    </row>
    <row r="6" spans="1:19" x14ac:dyDescent="0.2">
      <c r="B6" s="49" t="s">
        <v>73</v>
      </c>
      <c r="C6" s="17"/>
      <c r="D6" s="17"/>
      <c r="E6" s="23"/>
      <c r="F6" s="23"/>
      <c r="G6" s="17"/>
      <c r="H6" s="17"/>
      <c r="I6" s="19"/>
      <c r="J6" s="17"/>
    </row>
    <row r="7" spans="1:19" x14ac:dyDescent="0.2">
      <c r="B7" s="49" t="s">
        <v>76</v>
      </c>
      <c r="C7" s="17"/>
      <c r="D7" s="17"/>
      <c r="E7" s="23"/>
      <c r="F7" s="23"/>
      <c r="G7" s="17"/>
      <c r="H7" s="17"/>
      <c r="I7" s="17"/>
      <c r="J7" s="17"/>
      <c r="K7" s="16"/>
    </row>
    <row r="8" spans="1:19" x14ac:dyDescent="0.2">
      <c r="B8" s="1"/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</row>
    <row r="10" spans="1:19" x14ac:dyDescent="0.2">
      <c r="A10" s="66"/>
      <c r="B10" s="67" t="s">
        <v>18</v>
      </c>
      <c r="C10" s="67" t="s">
        <v>18</v>
      </c>
      <c r="D10" s="67" t="s">
        <v>18</v>
      </c>
      <c r="E10" s="67" t="s">
        <v>18</v>
      </c>
      <c r="F10" s="67"/>
      <c r="G10" s="67" t="s">
        <v>18</v>
      </c>
      <c r="H10" s="67"/>
      <c r="I10" s="67" t="s">
        <v>19</v>
      </c>
      <c r="J10" s="67" t="s">
        <v>20</v>
      </c>
      <c r="K10" s="67" t="s">
        <v>21</v>
      </c>
      <c r="L10" s="67" t="s">
        <v>21</v>
      </c>
      <c r="M10" s="67"/>
      <c r="N10" s="67" t="s">
        <v>22</v>
      </c>
      <c r="O10" s="67"/>
      <c r="P10" s="67" t="s">
        <v>22</v>
      </c>
      <c r="Q10" s="67"/>
      <c r="R10" s="67" t="s">
        <v>27</v>
      </c>
      <c r="S10" s="67" t="s">
        <v>22</v>
      </c>
    </row>
    <row r="11" spans="1:19" x14ac:dyDescent="0.2">
      <c r="A11" s="49" t="s">
        <v>40</v>
      </c>
      <c r="B11" s="52">
        <v>2.5129032258064514</v>
      </c>
      <c r="C11" s="52">
        <v>9.2806451612903249</v>
      </c>
      <c r="D11" s="52">
        <v>5.7354838709677427</v>
      </c>
      <c r="E11" s="50">
        <v>16.5</v>
      </c>
      <c r="F11" s="108">
        <v>37284</v>
      </c>
      <c r="G11" s="50">
        <v>-2.2000000000000002</v>
      </c>
      <c r="H11" s="108">
        <v>37277</v>
      </c>
      <c r="I11" s="51">
        <v>84.3</v>
      </c>
      <c r="J11" s="52">
        <v>144.5</v>
      </c>
      <c r="K11" s="52">
        <v>3.2516129032258063</v>
      </c>
      <c r="L11" s="50">
        <v>18.8</v>
      </c>
      <c r="M11" s="108">
        <v>37258</v>
      </c>
      <c r="N11" s="52">
        <v>35.799999999999997</v>
      </c>
      <c r="O11" s="51">
        <v>14</v>
      </c>
      <c r="P11" s="52">
        <v>11.6</v>
      </c>
      <c r="Q11" s="108">
        <v>37259</v>
      </c>
      <c r="R11" s="51"/>
      <c r="S11" s="52">
        <v>28.7</v>
      </c>
    </row>
    <row r="12" spans="1:19" x14ac:dyDescent="0.2">
      <c r="A12" s="49" t="s">
        <v>41</v>
      </c>
      <c r="B12" s="52">
        <v>3.3142857142857145</v>
      </c>
      <c r="C12" s="52">
        <v>12.246428571428575</v>
      </c>
      <c r="D12" s="52">
        <v>7.5392857142857137</v>
      </c>
      <c r="E12" s="50">
        <v>19.600000000000001</v>
      </c>
      <c r="F12" s="108">
        <v>37300</v>
      </c>
      <c r="G12" s="50">
        <v>-2.2000000000000002</v>
      </c>
      <c r="H12" s="108">
        <v>37289</v>
      </c>
      <c r="I12" s="51">
        <v>74.2</v>
      </c>
      <c r="J12" s="52">
        <v>199</v>
      </c>
      <c r="K12" s="52">
        <v>3.0071428571428571</v>
      </c>
      <c r="L12" s="50">
        <v>16.2</v>
      </c>
      <c r="M12" s="108">
        <v>37313</v>
      </c>
      <c r="N12" s="52">
        <v>18.600000000000001</v>
      </c>
      <c r="O12" s="51">
        <v>12</v>
      </c>
      <c r="P12" s="52">
        <v>7</v>
      </c>
      <c r="Q12" s="108">
        <v>37292</v>
      </c>
      <c r="R12" s="51"/>
      <c r="S12" s="52">
        <v>45.7</v>
      </c>
    </row>
    <row r="13" spans="1:19" x14ac:dyDescent="0.2">
      <c r="A13" s="49" t="s">
        <v>42</v>
      </c>
      <c r="B13" s="27">
        <v>3.787096774193548</v>
      </c>
      <c r="C13" s="27">
        <v>15.39032258064516</v>
      </c>
      <c r="D13" s="27">
        <v>9.4</v>
      </c>
      <c r="E13" s="52">
        <v>24.4</v>
      </c>
      <c r="F13" s="108">
        <v>37336</v>
      </c>
      <c r="G13" s="52">
        <v>-1.5</v>
      </c>
      <c r="H13" s="108">
        <v>37317</v>
      </c>
      <c r="I13" s="68">
        <v>67.825806451612905</v>
      </c>
      <c r="J13" s="90">
        <v>374.5</v>
      </c>
      <c r="K13" s="27">
        <v>3.4967741935483865</v>
      </c>
      <c r="L13" s="52">
        <v>16.8</v>
      </c>
      <c r="M13" s="108">
        <v>37328</v>
      </c>
      <c r="N13" s="27">
        <v>11.8</v>
      </c>
      <c r="O13" s="51">
        <v>11</v>
      </c>
      <c r="P13" s="52">
        <v>2.8</v>
      </c>
      <c r="Q13" s="108">
        <v>37320</v>
      </c>
      <c r="R13" s="51"/>
      <c r="S13" s="52">
        <v>83.7</v>
      </c>
    </row>
    <row r="14" spans="1:19" x14ac:dyDescent="0.2">
      <c r="A14" s="49" t="s">
        <v>43</v>
      </c>
      <c r="B14" s="4">
        <v>4.0633333333333335</v>
      </c>
      <c r="C14" s="4">
        <v>16.956666666666667</v>
      </c>
      <c r="D14" s="4">
        <v>10.33</v>
      </c>
      <c r="E14" s="52">
        <v>26.2</v>
      </c>
      <c r="F14" s="108">
        <v>37370</v>
      </c>
      <c r="G14" s="52">
        <v>-1.2</v>
      </c>
      <c r="H14" s="108">
        <v>37351</v>
      </c>
      <c r="I14" s="51">
        <v>67.8</v>
      </c>
      <c r="J14" s="91">
        <v>483.4</v>
      </c>
      <c r="K14" s="4">
        <v>2.4233333333333329</v>
      </c>
      <c r="L14" s="52">
        <v>14.7</v>
      </c>
      <c r="M14" s="108">
        <v>37348</v>
      </c>
      <c r="N14" s="4">
        <v>44.2</v>
      </c>
      <c r="O14" s="51">
        <v>11</v>
      </c>
      <c r="P14" s="52">
        <v>12.8</v>
      </c>
      <c r="Q14" s="108">
        <v>37357</v>
      </c>
      <c r="R14" s="52"/>
      <c r="S14" s="51">
        <v>94.5</v>
      </c>
    </row>
    <row r="15" spans="1:19" x14ac:dyDescent="0.2">
      <c r="A15" s="49" t="s">
        <v>44</v>
      </c>
      <c r="B15" s="52">
        <v>7.2</v>
      </c>
      <c r="C15" s="52">
        <v>19</v>
      </c>
      <c r="D15" s="52">
        <v>12.8</v>
      </c>
      <c r="E15" s="52">
        <v>30</v>
      </c>
      <c r="F15" s="108">
        <v>37407</v>
      </c>
      <c r="G15" s="52">
        <v>2.9</v>
      </c>
      <c r="H15" s="108">
        <v>37378</v>
      </c>
      <c r="I15" s="51">
        <v>71.5</v>
      </c>
      <c r="J15" s="52">
        <v>523.5</v>
      </c>
      <c r="K15" s="52">
        <v>2.4</v>
      </c>
      <c r="L15" s="52">
        <v>16</v>
      </c>
      <c r="M15" s="108">
        <v>37389</v>
      </c>
      <c r="N15" s="52">
        <v>72.8</v>
      </c>
      <c r="O15" s="51">
        <v>19</v>
      </c>
      <c r="P15" s="52">
        <v>11.8</v>
      </c>
      <c r="Q15" s="108">
        <v>37378</v>
      </c>
      <c r="R15" s="51"/>
      <c r="S15" s="51">
        <v>108</v>
      </c>
    </row>
    <row r="16" spans="1:19" x14ac:dyDescent="0.2">
      <c r="A16" s="49" t="s">
        <v>45</v>
      </c>
      <c r="B16" s="52">
        <v>11.1</v>
      </c>
      <c r="C16" s="52">
        <v>24.466666666666665</v>
      </c>
      <c r="D16" s="52">
        <v>17.283333333333335</v>
      </c>
      <c r="E16" s="52">
        <v>35.200000000000003</v>
      </c>
      <c r="F16" s="108">
        <v>37429</v>
      </c>
      <c r="G16" s="52">
        <v>3.5</v>
      </c>
      <c r="H16" s="108">
        <v>37414</v>
      </c>
      <c r="I16" s="51">
        <v>70</v>
      </c>
      <c r="J16" s="52">
        <v>549.1</v>
      </c>
      <c r="K16" s="52">
        <v>2.1433333333333331</v>
      </c>
      <c r="L16" s="52">
        <v>10.7</v>
      </c>
      <c r="M16" s="108">
        <v>37429</v>
      </c>
      <c r="N16" s="52">
        <v>78.400000000000006</v>
      </c>
      <c r="O16" s="51">
        <v>8</v>
      </c>
      <c r="P16" s="52">
        <v>26.2</v>
      </c>
      <c r="Q16" s="108">
        <v>37414</v>
      </c>
      <c r="R16" s="51"/>
      <c r="S16" s="52">
        <v>125</v>
      </c>
    </row>
    <row r="17" spans="1:19" x14ac:dyDescent="0.2">
      <c r="A17" s="49" t="s">
        <v>46</v>
      </c>
      <c r="B17" s="52">
        <v>11.551612903225807</v>
      </c>
      <c r="C17" s="52">
        <v>26.158064516129034</v>
      </c>
      <c r="D17" s="52">
        <v>18.14838709677419</v>
      </c>
      <c r="E17" s="52">
        <v>35.5</v>
      </c>
      <c r="F17" s="108">
        <v>37456</v>
      </c>
      <c r="G17" s="52">
        <v>6.6</v>
      </c>
      <c r="H17" s="108">
        <v>37438</v>
      </c>
      <c r="I17" s="51">
        <v>68</v>
      </c>
      <c r="J17" s="52">
        <v>602.9</v>
      </c>
      <c r="K17" s="52">
        <v>2.3161290322580648</v>
      </c>
      <c r="L17" s="52">
        <v>12.5</v>
      </c>
      <c r="M17" s="108">
        <v>37464</v>
      </c>
      <c r="N17" s="52">
        <v>23.2</v>
      </c>
      <c r="O17" s="51">
        <v>7</v>
      </c>
      <c r="P17" s="52">
        <v>8.6</v>
      </c>
      <c r="Q17" s="108">
        <v>37446</v>
      </c>
      <c r="R17" s="51"/>
      <c r="S17" s="52">
        <v>140.9</v>
      </c>
    </row>
    <row r="18" spans="1:19" x14ac:dyDescent="0.2">
      <c r="A18" s="49" t="s">
        <v>47</v>
      </c>
      <c r="B18" s="52">
        <v>12.235483870967743</v>
      </c>
      <c r="C18" s="52">
        <v>25</v>
      </c>
      <c r="D18" s="52">
        <v>17.741935483870968</v>
      </c>
      <c r="E18" s="52">
        <v>33.4</v>
      </c>
      <c r="F18" s="108">
        <v>37485</v>
      </c>
      <c r="G18" s="52">
        <v>7.8</v>
      </c>
      <c r="H18" s="108">
        <v>37470</v>
      </c>
      <c r="I18" s="51">
        <v>71.7</v>
      </c>
      <c r="J18" s="52">
        <v>500.8</v>
      </c>
      <c r="K18" s="52">
        <v>2.2258064516129026</v>
      </c>
      <c r="L18" s="52">
        <v>11.7</v>
      </c>
      <c r="M18" s="108">
        <v>37473</v>
      </c>
      <c r="N18" s="52">
        <v>64.8</v>
      </c>
      <c r="O18" s="51">
        <v>10</v>
      </c>
      <c r="P18" s="52">
        <v>30.8</v>
      </c>
      <c r="Q18" s="108">
        <v>37492</v>
      </c>
      <c r="R18" s="51"/>
      <c r="S18" s="52">
        <v>120.7</v>
      </c>
    </row>
    <row r="19" spans="1:19" x14ac:dyDescent="0.2">
      <c r="A19" s="49" t="s">
        <v>0</v>
      </c>
      <c r="B19" s="52">
        <v>9.5333333333333332</v>
      </c>
      <c r="C19" s="52">
        <v>23.073333333333331</v>
      </c>
      <c r="D19" s="52">
        <v>15.9</v>
      </c>
      <c r="E19" s="52">
        <v>27</v>
      </c>
      <c r="F19" s="108">
        <v>37514</v>
      </c>
      <c r="G19" s="52">
        <v>2</v>
      </c>
      <c r="H19" s="108">
        <v>37524</v>
      </c>
      <c r="I19" s="51">
        <v>71.900000000000006</v>
      </c>
      <c r="J19" s="52">
        <v>431.6</v>
      </c>
      <c r="K19" s="52">
        <v>1.93</v>
      </c>
      <c r="L19" s="52">
        <v>11.5</v>
      </c>
      <c r="M19" s="108">
        <v>37507</v>
      </c>
      <c r="N19" s="52">
        <v>34.799999999999997</v>
      </c>
      <c r="O19" s="51">
        <v>11</v>
      </c>
      <c r="P19" s="52">
        <v>13.8</v>
      </c>
      <c r="Q19" s="108">
        <v>37507</v>
      </c>
      <c r="R19" s="51"/>
      <c r="S19" s="52">
        <v>91</v>
      </c>
    </row>
    <row r="20" spans="1:19" x14ac:dyDescent="0.2">
      <c r="A20" s="49" t="s">
        <v>1</v>
      </c>
      <c r="B20" s="52">
        <v>8.1999999999999993</v>
      </c>
      <c r="C20" s="52">
        <v>18.7</v>
      </c>
      <c r="D20" s="52">
        <v>13.2</v>
      </c>
      <c r="E20" s="52">
        <v>23.4</v>
      </c>
      <c r="F20" s="108">
        <v>37536</v>
      </c>
      <c r="G20" s="52">
        <v>1.2</v>
      </c>
      <c r="H20" s="108">
        <v>37547</v>
      </c>
      <c r="I20" s="51">
        <v>75.3</v>
      </c>
      <c r="J20" s="52">
        <v>272.8</v>
      </c>
      <c r="K20" s="52">
        <v>2.5</v>
      </c>
      <c r="L20" s="52">
        <v>16.399999999999999</v>
      </c>
      <c r="M20" s="108">
        <v>37551</v>
      </c>
      <c r="N20" s="52">
        <v>57.8</v>
      </c>
      <c r="O20" s="51">
        <v>12</v>
      </c>
      <c r="P20" s="52">
        <v>23.8</v>
      </c>
      <c r="Q20" s="108">
        <v>37538</v>
      </c>
      <c r="R20" s="51"/>
      <c r="S20" s="52">
        <v>64.7</v>
      </c>
    </row>
    <row r="21" spans="1:19" x14ac:dyDescent="0.2">
      <c r="A21" s="49" t="s">
        <v>2</v>
      </c>
      <c r="B21" s="52">
        <v>5.8</v>
      </c>
      <c r="C21" s="52">
        <v>13.5</v>
      </c>
      <c r="D21" s="52">
        <v>9.4</v>
      </c>
      <c r="E21" s="52">
        <v>20.100000000000001</v>
      </c>
      <c r="F21" s="108">
        <v>37562</v>
      </c>
      <c r="G21" s="52">
        <v>-0.4</v>
      </c>
      <c r="H21" s="108">
        <v>37584</v>
      </c>
      <c r="I21" s="51">
        <v>77.400000000000006</v>
      </c>
      <c r="J21" s="52">
        <v>173.1</v>
      </c>
      <c r="K21" s="52">
        <v>3</v>
      </c>
      <c r="L21" s="52">
        <v>19.2</v>
      </c>
      <c r="M21" s="108">
        <v>37573</v>
      </c>
      <c r="N21" s="52">
        <v>38.799999999999997</v>
      </c>
      <c r="O21" s="51">
        <v>18</v>
      </c>
      <c r="P21" s="52">
        <v>5.4</v>
      </c>
      <c r="Q21" s="108">
        <v>37583</v>
      </c>
      <c r="R21" s="51"/>
      <c r="S21" s="52">
        <v>42.5</v>
      </c>
    </row>
    <row r="22" spans="1:19" ht="13.5" thickBot="1" x14ac:dyDescent="0.25">
      <c r="A22" s="69" t="s">
        <v>3</v>
      </c>
      <c r="B22" s="70">
        <v>4.9000000000000004</v>
      </c>
      <c r="C22" s="70">
        <v>10.6</v>
      </c>
      <c r="D22" s="70">
        <v>7.6</v>
      </c>
      <c r="E22" s="70">
        <v>17.600000000000001</v>
      </c>
      <c r="F22" s="109">
        <v>37616</v>
      </c>
      <c r="G22" s="70">
        <v>-1.4</v>
      </c>
      <c r="H22" s="109">
        <v>37606</v>
      </c>
      <c r="I22" s="71">
        <v>80.599999999999994</v>
      </c>
      <c r="J22" s="70">
        <v>117.6</v>
      </c>
      <c r="K22" s="70">
        <v>3.3</v>
      </c>
      <c r="L22" s="70">
        <v>16.5</v>
      </c>
      <c r="M22" s="109">
        <v>37616</v>
      </c>
      <c r="N22" s="70">
        <v>45.2</v>
      </c>
      <c r="O22" s="71">
        <v>21</v>
      </c>
      <c r="P22" s="70">
        <v>13.8</v>
      </c>
      <c r="Q22" s="109">
        <v>37595</v>
      </c>
      <c r="R22" s="71"/>
      <c r="S22" s="70">
        <v>34.200000000000003</v>
      </c>
    </row>
    <row r="23" spans="1:19" ht="13.5" thickTop="1" x14ac:dyDescent="0.2">
      <c r="A23" s="49" t="s">
        <v>57</v>
      </c>
      <c r="B23" s="44">
        <f>AVERAGE(B11:B22)</f>
        <v>7.0165040962621612</v>
      </c>
      <c r="C23" s="44">
        <f>AVERAGE(C11:C22)</f>
        <v>17.864343958013311</v>
      </c>
      <c r="D23" s="44">
        <f>AVERAGE(D11:D22)</f>
        <v>12.089868791602662</v>
      </c>
      <c r="E23" s="44">
        <f>MAX(E11:E22)</f>
        <v>35.5</v>
      </c>
      <c r="F23" s="63">
        <v>37456</v>
      </c>
      <c r="G23" s="47">
        <f>MIN(G11:G22)</f>
        <v>-2.2000000000000002</v>
      </c>
      <c r="H23" s="63">
        <v>37277</v>
      </c>
      <c r="I23" s="46">
        <f>AVERAGE(I11:I22)</f>
        <v>73.377150537634407</v>
      </c>
      <c r="J23" s="88">
        <f>SUM(J11:J22)</f>
        <v>4372.8000000000011</v>
      </c>
      <c r="K23" s="44">
        <f>AVERAGE(K11:K22)</f>
        <v>2.6661776753712236</v>
      </c>
      <c r="L23" s="47">
        <f>MAX(L11:L22)</f>
        <v>19.2</v>
      </c>
      <c r="M23" s="63">
        <v>37542</v>
      </c>
      <c r="N23" s="44">
        <f>SUM(N11:N22)</f>
        <v>526.20000000000005</v>
      </c>
      <c r="O23" s="46">
        <f>SUM(O11:O22)</f>
        <v>154</v>
      </c>
      <c r="P23" s="80">
        <f>MAX(P11:P22)</f>
        <v>30.8</v>
      </c>
      <c r="Q23" s="63">
        <v>37492</v>
      </c>
      <c r="R23" s="63"/>
      <c r="S23" s="44">
        <f>SUM(S11:S22)</f>
        <v>979.60000000000014</v>
      </c>
    </row>
    <row r="24" spans="1:19" x14ac:dyDescent="0.2">
      <c r="B24" s="16"/>
      <c r="C24" s="16"/>
      <c r="D24" s="16"/>
      <c r="E24" s="30"/>
      <c r="F24" s="30"/>
      <c r="G24" s="16"/>
      <c r="H24" s="74">
        <v>37289</v>
      </c>
      <c r="I24" s="16"/>
      <c r="J24" s="16"/>
      <c r="K24" s="16"/>
    </row>
    <row r="25" spans="1:19" x14ac:dyDescent="0.2">
      <c r="A25" s="59" t="s">
        <v>25</v>
      </c>
    </row>
    <row r="26" spans="1:19" x14ac:dyDescent="0.2">
      <c r="B26" t="s">
        <v>26</v>
      </c>
      <c r="E26">
        <v>-0.4</v>
      </c>
      <c r="F26" t="s">
        <v>27</v>
      </c>
      <c r="G26" t="s">
        <v>48</v>
      </c>
    </row>
    <row r="27" spans="1:19" x14ac:dyDescent="0.2">
      <c r="B27" t="s">
        <v>28</v>
      </c>
      <c r="E27">
        <v>-0.6</v>
      </c>
      <c r="F27" t="s">
        <v>27</v>
      </c>
      <c r="G27" t="s">
        <v>49</v>
      </c>
    </row>
    <row r="28" spans="1:19" x14ac:dyDescent="0.2">
      <c r="B28" t="s">
        <v>29</v>
      </c>
      <c r="E28">
        <v>221</v>
      </c>
      <c r="F28" t="s">
        <v>50</v>
      </c>
    </row>
    <row r="30" spans="1:19" x14ac:dyDescent="0.2">
      <c r="A30" s="6" t="s">
        <v>30</v>
      </c>
      <c r="B30" s="6"/>
      <c r="C30" s="6"/>
      <c r="D30" s="6"/>
      <c r="E30" s="6"/>
      <c r="F30" s="6"/>
      <c r="G30" s="6"/>
      <c r="H30" s="6"/>
    </row>
    <row r="32" spans="1:19" x14ac:dyDescent="0.2">
      <c r="B32" t="s">
        <v>31</v>
      </c>
      <c r="E32" t="s">
        <v>27</v>
      </c>
      <c r="F32">
        <v>8</v>
      </c>
      <c r="G32" t="s">
        <v>50</v>
      </c>
    </row>
    <row r="33" spans="2:7" x14ac:dyDescent="0.2">
      <c r="B33" t="s">
        <v>32</v>
      </c>
      <c r="E33" t="s">
        <v>27</v>
      </c>
      <c r="F33">
        <v>8</v>
      </c>
      <c r="G33" t="s">
        <v>50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T14" sqref="T1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114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1.5813870967741934</v>
      </c>
      <c r="C11" s="4">
        <v>9.4413870967741929</v>
      </c>
      <c r="D11" s="4">
        <v>5.0712029569892465</v>
      </c>
      <c r="E11" s="4">
        <v>17.3</v>
      </c>
      <c r="F11" s="95">
        <v>44592</v>
      </c>
      <c r="G11" s="4">
        <v>-3.823</v>
      </c>
      <c r="H11" s="95">
        <v>44562</v>
      </c>
      <c r="I11" s="4">
        <v>87.847049731182793</v>
      </c>
      <c r="J11" s="4">
        <v>179.64600000000002</v>
      </c>
      <c r="K11" s="4">
        <v>2.223408602150537</v>
      </c>
      <c r="L11" s="4">
        <v>14.99</v>
      </c>
      <c r="M11" s="95">
        <v>44591</v>
      </c>
      <c r="N11" s="4">
        <v>27.863000000000007</v>
      </c>
      <c r="O11" s="92">
        <v>19</v>
      </c>
      <c r="P11" s="4">
        <v>11.407</v>
      </c>
      <c r="Q11" s="95">
        <v>44579</v>
      </c>
      <c r="R11" s="4">
        <v>5.1893514784946237</v>
      </c>
      <c r="S11" s="4">
        <v>25.127149743209351</v>
      </c>
    </row>
    <row r="12" spans="1:19" x14ac:dyDescent="0.2">
      <c r="A12" s="49" t="s">
        <v>41</v>
      </c>
      <c r="B12" s="4">
        <v>3.196344827586207</v>
      </c>
      <c r="C12" s="4">
        <v>15.418034482758621</v>
      </c>
      <c r="D12" s="4">
        <v>9.0954885057471255</v>
      </c>
      <c r="E12" s="4">
        <v>21.9</v>
      </c>
      <c r="F12" s="95">
        <v>44230</v>
      </c>
      <c r="G12" s="4">
        <v>-2.25</v>
      </c>
      <c r="H12" s="95">
        <v>44247</v>
      </c>
      <c r="I12" s="4">
        <v>80.118204022988479</v>
      </c>
      <c r="J12" s="4">
        <v>298.15100000000007</v>
      </c>
      <c r="K12" s="4">
        <v>2.419400862068966</v>
      </c>
      <c r="L12" s="4">
        <v>17.84</v>
      </c>
      <c r="M12" s="95">
        <v>44254</v>
      </c>
      <c r="N12" s="4">
        <v>4.6750000000000007</v>
      </c>
      <c r="O12" s="92">
        <v>5</v>
      </c>
      <c r="P12" s="4">
        <v>2.0569999999999999</v>
      </c>
      <c r="Q12" s="95">
        <v>44235</v>
      </c>
      <c r="R12" s="4">
        <v>8.8148053160919524</v>
      </c>
      <c r="S12" s="4">
        <v>49.139166617545989</v>
      </c>
    </row>
    <row r="13" spans="1:19" x14ac:dyDescent="0.2">
      <c r="A13" s="49" t="s">
        <v>42</v>
      </c>
      <c r="B13" s="4">
        <v>3.0866129032258072</v>
      </c>
      <c r="C13" s="4">
        <v>14.412225806451612</v>
      </c>
      <c r="D13" s="4">
        <v>8.7211901881720451</v>
      </c>
      <c r="E13" s="4">
        <v>23.38</v>
      </c>
      <c r="F13" s="95">
        <v>44266</v>
      </c>
      <c r="G13" s="4">
        <v>-1.9890000000000001</v>
      </c>
      <c r="H13" s="95">
        <v>44269</v>
      </c>
      <c r="I13" s="4">
        <v>78.052493279569887</v>
      </c>
      <c r="J13" s="4">
        <v>430.95799999999997</v>
      </c>
      <c r="K13" s="4">
        <v>3.4562607526881717</v>
      </c>
      <c r="L13" s="4">
        <v>24.11</v>
      </c>
      <c r="M13" s="95">
        <v>44257</v>
      </c>
      <c r="N13" s="4">
        <v>70.686000000000007</v>
      </c>
      <c r="O13" s="92">
        <v>16</v>
      </c>
      <c r="P13" s="4">
        <v>40.578999999999994</v>
      </c>
      <c r="Q13" s="95">
        <v>44271</v>
      </c>
      <c r="R13" s="4">
        <v>9.8677419354838705</v>
      </c>
      <c r="S13" s="4">
        <v>71.059487819209579</v>
      </c>
    </row>
    <row r="14" spans="1:19" x14ac:dyDescent="0.2">
      <c r="A14" s="49" t="s">
        <v>43</v>
      </c>
      <c r="B14" s="4">
        <v>7.7501333333333324</v>
      </c>
      <c r="C14" s="4">
        <v>16.626999999999999</v>
      </c>
      <c r="D14" s="4">
        <v>11.974698611111112</v>
      </c>
      <c r="E14" s="4">
        <v>21.82</v>
      </c>
      <c r="F14" s="95">
        <v>44311</v>
      </c>
      <c r="G14" s="4">
        <v>-0.89600000000000002</v>
      </c>
      <c r="H14" s="95">
        <v>44290</v>
      </c>
      <c r="I14" s="4">
        <v>81.501850768897555</v>
      </c>
      <c r="J14" s="4">
        <v>441.72800000000001</v>
      </c>
      <c r="K14" s="4">
        <v>2.8104826388888884</v>
      </c>
      <c r="L14" s="4">
        <v>15.09</v>
      </c>
      <c r="M14" s="95">
        <v>44316</v>
      </c>
      <c r="N14" s="4">
        <v>75.173999999999992</v>
      </c>
      <c r="O14" s="92">
        <v>20</v>
      </c>
      <c r="P14" s="4">
        <v>11.968000000000002</v>
      </c>
      <c r="Q14" s="95">
        <v>44298</v>
      </c>
      <c r="R14" s="4">
        <v>12.953614583333335</v>
      </c>
      <c r="S14" s="4">
        <v>66.9844825713934</v>
      </c>
    </row>
    <row r="15" spans="1:19" x14ac:dyDescent="0.2">
      <c r="A15" s="49" t="s">
        <v>44</v>
      </c>
      <c r="B15" s="4">
        <v>8.8388064516129052</v>
      </c>
      <c r="C15" s="4">
        <v>22.915483870967744</v>
      </c>
      <c r="D15" s="4">
        <v>15.736219758064516</v>
      </c>
      <c r="E15" s="4">
        <v>30.4</v>
      </c>
      <c r="F15" s="95">
        <v>44338</v>
      </c>
      <c r="G15" s="4">
        <v>2.8450000000000002</v>
      </c>
      <c r="H15" s="95">
        <v>44333</v>
      </c>
      <c r="I15" s="4">
        <v>72.732795698924733</v>
      </c>
      <c r="J15" s="4">
        <v>694.923</v>
      </c>
      <c r="K15" s="4">
        <v>2.1579529569892477</v>
      </c>
      <c r="L15" s="4">
        <v>16.95</v>
      </c>
      <c r="M15" s="95">
        <v>44325</v>
      </c>
      <c r="N15" s="4">
        <v>63.954999999999991</v>
      </c>
      <c r="O15" s="92">
        <v>10</v>
      </c>
      <c r="P15" s="4">
        <v>20.196999999999999</v>
      </c>
      <c r="Q15" s="95">
        <v>44325</v>
      </c>
      <c r="R15" s="4">
        <v>17.698091397849463</v>
      </c>
      <c r="S15" s="4">
        <v>129.99580262804972</v>
      </c>
    </row>
    <row r="16" spans="1:19" x14ac:dyDescent="0.2">
      <c r="A16" s="49" t="s">
        <v>45</v>
      </c>
      <c r="B16" s="4">
        <v>10.341366666666667</v>
      </c>
      <c r="C16" s="4">
        <v>24.264000000000006</v>
      </c>
      <c r="D16" s="4">
        <v>16.837639583333328</v>
      </c>
      <c r="E16" s="4">
        <v>33.11</v>
      </c>
      <c r="F16" s="95">
        <v>44370</v>
      </c>
      <c r="G16" s="4">
        <v>4.7439999999999998</v>
      </c>
      <c r="H16" s="95">
        <v>44359</v>
      </c>
      <c r="I16" s="4">
        <v>73.164249999999996</v>
      </c>
      <c r="J16" s="4">
        <v>665.02</v>
      </c>
      <c r="K16" s="4">
        <v>1.8403604166666667</v>
      </c>
      <c r="L16" s="4">
        <v>14.7</v>
      </c>
      <c r="M16" s="95">
        <v>44363</v>
      </c>
      <c r="N16" s="4">
        <v>66.570999999999998</v>
      </c>
      <c r="O16" s="92">
        <v>12</v>
      </c>
      <c r="P16" s="4">
        <v>19.073</v>
      </c>
      <c r="Q16" s="95">
        <v>44350</v>
      </c>
      <c r="R16" s="4">
        <v>20.005520833333332</v>
      </c>
      <c r="S16" s="4">
        <v>131.7274103181249</v>
      </c>
    </row>
    <row r="17" spans="1:19" x14ac:dyDescent="0.2">
      <c r="A17" s="49" t="s">
        <v>46</v>
      </c>
      <c r="B17" s="4">
        <v>12.776064516129031</v>
      </c>
      <c r="C17" s="4">
        <v>29.150645161290321</v>
      </c>
      <c r="D17" s="4">
        <v>20.272233870967749</v>
      </c>
      <c r="E17" s="4">
        <v>37.020000000000003</v>
      </c>
      <c r="F17" s="95">
        <v>44404</v>
      </c>
      <c r="G17" s="4">
        <v>6.508</v>
      </c>
      <c r="H17" s="95">
        <v>44381</v>
      </c>
      <c r="I17" s="4">
        <v>67.382815860215061</v>
      </c>
      <c r="J17" s="4">
        <v>774.51099999999997</v>
      </c>
      <c r="K17" s="4">
        <v>2.3253965053763439</v>
      </c>
      <c r="L17" s="4">
        <v>14.7</v>
      </c>
      <c r="M17" s="95">
        <v>44407</v>
      </c>
      <c r="N17" s="4">
        <v>25.624000000000002</v>
      </c>
      <c r="O17" s="92">
        <v>4</v>
      </c>
      <c r="P17" s="4">
        <v>15.151999999999999</v>
      </c>
      <c r="Q17" s="95">
        <v>44386</v>
      </c>
      <c r="R17" s="4">
        <v>24.175658602150538</v>
      </c>
      <c r="S17" s="4">
        <v>172.9609932851904</v>
      </c>
    </row>
    <row r="18" spans="1:19" x14ac:dyDescent="0.2">
      <c r="A18" s="49" t="s">
        <v>47</v>
      </c>
      <c r="B18" s="4">
        <v>13.053612903225806</v>
      </c>
      <c r="C18" s="4">
        <v>28.694838709677423</v>
      </c>
      <c r="D18" s="4">
        <v>20.136073924731186</v>
      </c>
      <c r="E18" s="4">
        <v>36.479999999999997</v>
      </c>
      <c r="F18" s="95">
        <v>44428</v>
      </c>
      <c r="G18" s="4">
        <v>3.3130000000000002</v>
      </c>
      <c r="H18" s="95">
        <v>44439</v>
      </c>
      <c r="I18" s="4">
        <v>68.600268817204295</v>
      </c>
      <c r="J18" s="4">
        <v>643.42999999999995</v>
      </c>
      <c r="K18" s="4">
        <v>2.2999805107526878</v>
      </c>
      <c r="L18" s="4">
        <v>16.27</v>
      </c>
      <c r="M18" s="95">
        <v>44415</v>
      </c>
      <c r="N18" s="4">
        <v>28.237000000000002</v>
      </c>
      <c r="O18" s="92">
        <v>7</v>
      </c>
      <c r="P18" s="4">
        <v>11.968</v>
      </c>
      <c r="Q18" s="95">
        <v>44415</v>
      </c>
      <c r="R18" s="4">
        <v>23.887587365591397</v>
      </c>
      <c r="S18" s="4">
        <v>152.42598105466345</v>
      </c>
    </row>
    <row r="19" spans="1:19" x14ac:dyDescent="0.2">
      <c r="A19" s="49" t="s">
        <v>0</v>
      </c>
      <c r="B19" s="4">
        <v>10.133899999999999</v>
      </c>
      <c r="C19" s="4">
        <v>24.870666666666668</v>
      </c>
      <c r="D19" s="4">
        <v>17.126438888888892</v>
      </c>
      <c r="E19" s="4">
        <v>31.55</v>
      </c>
      <c r="F19" s="95">
        <v>44443</v>
      </c>
      <c r="G19" s="4">
        <v>3.5179999999999998</v>
      </c>
      <c r="H19" s="95">
        <v>44467</v>
      </c>
      <c r="I19" s="4">
        <v>67.82608333333333</v>
      </c>
      <c r="J19" s="4">
        <v>509.81500000000005</v>
      </c>
      <c r="K19" s="4">
        <v>2.1998645833333339</v>
      </c>
      <c r="L19" s="4">
        <v>14.01</v>
      </c>
      <c r="M19" s="95">
        <v>44463</v>
      </c>
      <c r="N19" s="4">
        <v>42.074999999999996</v>
      </c>
      <c r="O19" s="92">
        <v>8</v>
      </c>
      <c r="P19" s="4">
        <v>15.146999999999998</v>
      </c>
      <c r="Q19" s="95">
        <v>44458</v>
      </c>
      <c r="R19" s="4">
        <v>20.037354166666667</v>
      </c>
      <c r="S19" s="4">
        <v>109.67339059033564</v>
      </c>
    </row>
    <row r="20" spans="1:19" x14ac:dyDescent="0.2">
      <c r="A20" s="49" t="s">
        <v>1</v>
      </c>
      <c r="B20" s="4">
        <v>6.2290967741935495</v>
      </c>
      <c r="C20" s="4">
        <v>17.839354838709678</v>
      </c>
      <c r="D20" s="4">
        <v>11.85908064516129</v>
      </c>
      <c r="E20" s="4">
        <v>23.46</v>
      </c>
      <c r="F20" s="95">
        <v>44475</v>
      </c>
      <c r="G20" s="4">
        <v>-0.75900000000000001</v>
      </c>
      <c r="H20" s="95">
        <v>44486</v>
      </c>
      <c r="I20" s="4">
        <v>77.20520161290321</v>
      </c>
      <c r="J20" s="4">
        <v>297.14100000000008</v>
      </c>
      <c r="K20" s="4">
        <v>2.6355120967741934</v>
      </c>
      <c r="L20" s="4">
        <v>21.36</v>
      </c>
      <c r="M20" s="95">
        <v>44471</v>
      </c>
      <c r="N20" s="4">
        <v>37.150999999999996</v>
      </c>
      <c r="O20" s="92">
        <v>20</v>
      </c>
      <c r="P20" s="4">
        <v>6.8679999999999994</v>
      </c>
      <c r="Q20" s="95">
        <v>44491</v>
      </c>
      <c r="R20" s="4">
        <v>12.916686827956989</v>
      </c>
      <c r="S20" s="4">
        <v>60.548907167584126</v>
      </c>
    </row>
    <row r="21" spans="1:19" x14ac:dyDescent="0.2">
      <c r="A21" s="49" t="s">
        <v>2</v>
      </c>
      <c r="B21" s="4">
        <v>4.2790000000000017</v>
      </c>
      <c r="C21" s="4">
        <v>14.235333333333335</v>
      </c>
      <c r="D21" s="4">
        <v>8.8749013888888904</v>
      </c>
      <c r="E21" s="4">
        <v>21.23</v>
      </c>
      <c r="F21" s="95">
        <v>44501</v>
      </c>
      <c r="G21" s="4">
        <v>-2.3929999999999998</v>
      </c>
      <c r="H21" s="95">
        <v>44522</v>
      </c>
      <c r="I21" s="4">
        <v>87.201854166666678</v>
      </c>
      <c r="J21" s="4">
        <v>206.07500000000002</v>
      </c>
      <c r="K21" s="4">
        <v>2.2228027777777779</v>
      </c>
      <c r="L21" s="4">
        <v>17.05</v>
      </c>
      <c r="M21" s="95">
        <v>44506</v>
      </c>
      <c r="N21" s="4">
        <v>27.068000000000001</v>
      </c>
      <c r="O21" s="92">
        <v>5</v>
      </c>
      <c r="P21" s="4">
        <v>20.402000000000001</v>
      </c>
      <c r="Q21" s="95">
        <v>44507</v>
      </c>
      <c r="R21" s="4">
        <v>10.162034722222222</v>
      </c>
      <c r="S21" s="4">
        <v>28.337719608494201</v>
      </c>
    </row>
    <row r="22" spans="1:19" ht="13.5" thickBot="1" x14ac:dyDescent="0.25">
      <c r="A22" s="69" t="s">
        <v>3</v>
      </c>
      <c r="B22" s="70">
        <v>2.6427741935483873</v>
      </c>
      <c r="C22" s="70">
        <v>9.493354838709676</v>
      </c>
      <c r="D22" s="70">
        <v>6.0140537634408595</v>
      </c>
      <c r="E22" s="70">
        <v>17.440000000000001</v>
      </c>
      <c r="F22" s="96">
        <v>44541</v>
      </c>
      <c r="G22" s="70">
        <v>-1.7050000000000001</v>
      </c>
      <c r="H22" s="96">
        <v>44531</v>
      </c>
      <c r="I22" s="70">
        <v>84.291827956989266</v>
      </c>
      <c r="J22" s="70">
        <v>146.37799999999996</v>
      </c>
      <c r="K22" s="70">
        <v>3.2141592741935496</v>
      </c>
      <c r="L22" s="70">
        <v>21.27</v>
      </c>
      <c r="M22" s="96">
        <v>44557</v>
      </c>
      <c r="N22" s="70">
        <v>49.893999999999998</v>
      </c>
      <c r="O22" s="71">
        <v>23</v>
      </c>
      <c r="P22" s="70">
        <v>9.6959999999999997</v>
      </c>
      <c r="Q22" s="96">
        <v>44537</v>
      </c>
      <c r="R22" s="70">
        <v>6.6676754032258065</v>
      </c>
      <c r="S22" s="70">
        <v>26.473604434568774</v>
      </c>
    </row>
    <row r="23" spans="1:19" ht="13.5" thickTop="1" x14ac:dyDescent="0.2">
      <c r="A23" s="49" t="s">
        <v>57</v>
      </c>
      <c r="B23" s="4">
        <v>6.9924249721913236</v>
      </c>
      <c r="C23" s="4">
        <v>18.946860400444937</v>
      </c>
      <c r="D23" s="4">
        <v>12.643268507124688</v>
      </c>
      <c r="E23" s="4">
        <v>37.020000000000003</v>
      </c>
      <c r="F23" s="95">
        <v>44039</v>
      </c>
      <c r="G23" s="4">
        <v>-3.823</v>
      </c>
      <c r="H23" s="95">
        <v>43831</v>
      </c>
      <c r="I23" s="4">
        <v>77.160391270739623</v>
      </c>
      <c r="J23" s="4">
        <v>5287.7759999999998</v>
      </c>
      <c r="K23" s="4">
        <v>2.4837984981383632</v>
      </c>
      <c r="L23" s="4">
        <v>24.11</v>
      </c>
      <c r="M23" s="95">
        <v>43892</v>
      </c>
      <c r="N23" s="4">
        <v>518.97299999999996</v>
      </c>
      <c r="O23" s="92">
        <v>149</v>
      </c>
      <c r="P23" s="4">
        <v>40.578999999999994</v>
      </c>
      <c r="Q23" s="95">
        <v>43906</v>
      </c>
      <c r="R23" s="4">
        <v>14.364676886033351</v>
      </c>
      <c r="S23" s="4">
        <v>1024.4540958383698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-0.75900000000000001</v>
      </c>
      <c r="G28" s="55" t="s">
        <v>27</v>
      </c>
      <c r="H28" s="94">
        <v>44121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-0.89600000000000002</v>
      </c>
      <c r="G29" s="55" t="s">
        <v>27</v>
      </c>
      <c r="H29" s="94">
        <v>43925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195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16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17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3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0</v>
      </c>
      <c r="G37" s="55" t="s">
        <v>50</v>
      </c>
      <c r="H37" s="55"/>
      <c r="I37" s="55"/>
      <c r="J37" s="55"/>
    </row>
    <row r="38" spans="1:10" x14ac:dyDescent="0.2">
      <c r="F38">
        <f>SUM(F34:F37)</f>
        <v>36</v>
      </c>
    </row>
  </sheetData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115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1.3000645161290323</v>
      </c>
      <c r="C11" s="113">
        <v>8.496935483870967</v>
      </c>
      <c r="D11" s="113">
        <v>4.7574032258064509</v>
      </c>
      <c r="E11" s="113">
        <v>17.850000000000001</v>
      </c>
      <c r="F11" s="114">
        <v>44588</v>
      </c>
      <c r="G11" s="113">
        <v>-5.7610000000000001</v>
      </c>
      <c r="H11" s="114">
        <v>44568</v>
      </c>
      <c r="I11" s="113">
        <v>82.30091397849462</v>
      </c>
      <c r="J11" s="113">
        <v>191.79199999999997</v>
      </c>
      <c r="K11" s="113">
        <v>3.2609274193548385</v>
      </c>
      <c r="L11" s="113">
        <v>23.23</v>
      </c>
      <c r="M11" s="114">
        <v>44583</v>
      </c>
      <c r="N11" s="113">
        <v>41.208000000000013</v>
      </c>
      <c r="O11" s="115">
        <v>14</v>
      </c>
      <c r="P11" s="113">
        <v>24.442000000000007</v>
      </c>
      <c r="Q11" s="114">
        <v>44586</v>
      </c>
      <c r="R11" s="113">
        <v>4.7463091397849464</v>
      </c>
      <c r="S11" s="113">
        <v>32.195219610885339</v>
      </c>
    </row>
    <row r="12" spans="1:19" x14ac:dyDescent="0.2">
      <c r="A12" s="49" t="s">
        <v>41</v>
      </c>
      <c r="B12" s="113">
        <v>3.9686428571428563</v>
      </c>
      <c r="C12" s="113">
        <v>13.096428571428573</v>
      </c>
      <c r="D12" s="113">
        <v>8.6445833333333315</v>
      </c>
      <c r="E12" s="113">
        <v>19.149999999999999</v>
      </c>
      <c r="F12" s="114">
        <v>44247</v>
      </c>
      <c r="G12" s="113">
        <v>-0.20599999999999999</v>
      </c>
      <c r="H12" s="114">
        <v>44250</v>
      </c>
      <c r="I12" s="113">
        <v>81.965111607142859</v>
      </c>
      <c r="J12" s="113">
        <v>227.17600000000002</v>
      </c>
      <c r="K12" s="113">
        <v>3.682109375</v>
      </c>
      <c r="L12" s="113">
        <v>19.8</v>
      </c>
      <c r="M12" s="114">
        <v>44248</v>
      </c>
      <c r="N12" s="113">
        <v>56.964000000000013</v>
      </c>
      <c r="O12" s="115">
        <v>11</v>
      </c>
      <c r="P12" s="113">
        <v>30.300000000000015</v>
      </c>
      <c r="Q12" s="114">
        <v>44249</v>
      </c>
      <c r="R12" s="113">
        <v>8.6533400297619067</v>
      </c>
      <c r="S12" s="113">
        <v>44.061446316550139</v>
      </c>
    </row>
    <row r="13" spans="1:19" x14ac:dyDescent="0.2">
      <c r="A13" s="49" t="s">
        <v>42</v>
      </c>
      <c r="B13" s="113">
        <v>3.2800967741935483</v>
      </c>
      <c r="C13" s="113">
        <v>13.70796774193548</v>
      </c>
      <c r="D13" s="113">
        <v>8.3635833333333345</v>
      </c>
      <c r="E13" s="113">
        <v>22.26</v>
      </c>
      <c r="F13" s="114">
        <v>44286</v>
      </c>
      <c r="G13" s="113">
        <v>-3.9049999999999998</v>
      </c>
      <c r="H13" s="114">
        <v>44265</v>
      </c>
      <c r="I13" s="113">
        <v>74.231586021505393</v>
      </c>
      <c r="J13" s="113">
        <v>417.69799999999998</v>
      </c>
      <c r="K13" s="113">
        <v>2.9754771505376345</v>
      </c>
      <c r="L13" s="113">
        <v>16.66</v>
      </c>
      <c r="M13" s="114">
        <v>44266</v>
      </c>
      <c r="N13" s="113">
        <v>14.342000000000001</v>
      </c>
      <c r="O13" s="115">
        <v>9</v>
      </c>
      <c r="P13" s="113">
        <v>5.8579999999999997</v>
      </c>
      <c r="Q13" s="114">
        <v>44267</v>
      </c>
      <c r="R13" s="113">
        <v>9.5617809139784953</v>
      </c>
      <c r="S13" s="113">
        <v>72.943315958276315</v>
      </c>
    </row>
    <row r="14" spans="1:19" x14ac:dyDescent="0.2">
      <c r="A14" s="49" t="s">
        <v>43</v>
      </c>
      <c r="B14" s="113">
        <v>4.3424666666666667</v>
      </c>
      <c r="C14" s="113">
        <v>15.278333333333332</v>
      </c>
      <c r="D14" s="113">
        <v>9.5510576388888904</v>
      </c>
      <c r="E14" s="113">
        <v>21.51</v>
      </c>
      <c r="F14" s="114">
        <v>44288</v>
      </c>
      <c r="G14" s="113">
        <v>-2.3239999999999998</v>
      </c>
      <c r="H14" s="114">
        <v>44291</v>
      </c>
      <c r="I14" s="113">
        <v>74.024555555555565</v>
      </c>
      <c r="J14" s="113">
        <v>503.89199999999994</v>
      </c>
      <c r="K14" s="113">
        <v>2.8439381944444446</v>
      </c>
      <c r="L14" s="113">
        <v>15.39</v>
      </c>
      <c r="M14" s="114">
        <v>44310</v>
      </c>
      <c r="N14" s="113">
        <v>40.602000000000004</v>
      </c>
      <c r="O14" s="115">
        <v>14</v>
      </c>
      <c r="P14" s="113">
        <v>9.8979999999999997</v>
      </c>
      <c r="Q14" s="114">
        <v>44313</v>
      </c>
      <c r="R14" s="113">
        <v>12.53976388888889</v>
      </c>
      <c r="S14" s="113">
        <v>89.626157186264322</v>
      </c>
    </row>
    <row r="15" spans="1:19" x14ac:dyDescent="0.2">
      <c r="A15" s="49" t="s">
        <v>44</v>
      </c>
      <c r="B15" s="113">
        <v>6.4997419354838701</v>
      </c>
      <c r="C15" s="113">
        <v>21.649032258064512</v>
      </c>
      <c r="D15" s="113">
        <v>13.622372311827958</v>
      </c>
      <c r="E15" s="113">
        <v>30.18</v>
      </c>
      <c r="F15" s="114">
        <v>44347</v>
      </c>
      <c r="G15" s="113">
        <v>0.68700000000000006</v>
      </c>
      <c r="H15" s="114">
        <v>44318</v>
      </c>
      <c r="I15" s="113">
        <v>70.66427419354838</v>
      </c>
      <c r="J15" s="113">
        <v>672.5859999999999</v>
      </c>
      <c r="K15" s="113">
        <v>2.2390080645161285</v>
      </c>
      <c r="L15" s="113">
        <v>16.86</v>
      </c>
      <c r="M15" s="114">
        <v>44347</v>
      </c>
      <c r="N15" s="113">
        <v>26.462000000000003</v>
      </c>
      <c r="O15" s="115">
        <v>9</v>
      </c>
      <c r="P15" s="113">
        <v>9.09</v>
      </c>
      <c r="Q15" s="114">
        <v>44347</v>
      </c>
      <c r="R15" s="113">
        <v>16.970248655913974</v>
      </c>
      <c r="S15" s="113">
        <v>126.487667197945</v>
      </c>
    </row>
    <row r="16" spans="1:19" x14ac:dyDescent="0.2">
      <c r="A16" s="49" t="s">
        <v>45</v>
      </c>
      <c r="B16" s="113">
        <v>10.886066666666666</v>
      </c>
      <c r="C16" s="113">
        <v>25.202999999999996</v>
      </c>
      <c r="D16" s="113">
        <v>17.343979166666671</v>
      </c>
      <c r="E16" s="113">
        <v>33.28</v>
      </c>
      <c r="F16" s="114">
        <v>44360</v>
      </c>
      <c r="G16" s="113">
        <v>5.9109999999999996</v>
      </c>
      <c r="H16" s="114">
        <v>44352</v>
      </c>
      <c r="I16" s="113">
        <v>75.314833333333311</v>
      </c>
      <c r="J16" s="113">
        <v>683.92599999999993</v>
      </c>
      <c r="K16" s="113">
        <v>2.0804041666666664</v>
      </c>
      <c r="L16" s="113">
        <v>15.39</v>
      </c>
      <c r="M16" s="114">
        <v>44362</v>
      </c>
      <c r="N16" s="113">
        <v>70.091999999999985</v>
      </c>
      <c r="O16" s="115">
        <v>13</v>
      </c>
      <c r="P16" s="113">
        <v>15.957999999999998</v>
      </c>
      <c r="Q16" s="114">
        <v>44363</v>
      </c>
      <c r="R16" s="113">
        <v>21.478645833333339</v>
      </c>
      <c r="S16" s="113">
        <v>136.99302647084198</v>
      </c>
    </row>
    <row r="17" spans="1:19" x14ac:dyDescent="0.2">
      <c r="A17" s="49" t="s">
        <v>46</v>
      </c>
      <c r="B17" s="113">
        <v>11.986677419354837</v>
      </c>
      <c r="C17" s="113">
        <v>28.186129032258062</v>
      </c>
      <c r="D17" s="113">
        <v>19.58328024193548</v>
      </c>
      <c r="E17" s="113">
        <v>37.5</v>
      </c>
      <c r="F17" s="114">
        <v>44399</v>
      </c>
      <c r="G17" s="113">
        <v>7.1479999999999997</v>
      </c>
      <c r="H17" s="114">
        <v>44393</v>
      </c>
      <c r="I17" s="113">
        <v>66.876115591397863</v>
      </c>
      <c r="J17" s="113">
        <v>771.46499999999992</v>
      </c>
      <c r="K17" s="113">
        <v>2.5540336021505374</v>
      </c>
      <c r="L17" s="113">
        <v>14.11</v>
      </c>
      <c r="M17" s="114">
        <v>44400</v>
      </c>
      <c r="N17" s="113">
        <v>2.6259999999999999</v>
      </c>
      <c r="O17" s="115">
        <v>4</v>
      </c>
      <c r="P17" s="113">
        <v>1.8180000000000001</v>
      </c>
      <c r="Q17" s="114">
        <v>44383</v>
      </c>
      <c r="R17" s="113">
        <v>25.585793010752685</v>
      </c>
      <c r="S17" s="113">
        <v>175.09980840122768</v>
      </c>
    </row>
    <row r="18" spans="1:19" x14ac:dyDescent="0.2">
      <c r="A18" s="49" t="s">
        <v>47</v>
      </c>
      <c r="B18" s="113">
        <v>12.572096774193545</v>
      </c>
      <c r="C18" s="113">
        <v>28.861935483870969</v>
      </c>
      <c r="D18" s="113">
        <v>19.63766129032258</v>
      </c>
      <c r="E18" s="113">
        <v>40.869999999999997</v>
      </c>
      <c r="F18" s="114">
        <v>44422</v>
      </c>
      <c r="G18" s="113">
        <v>7.2850000000000001</v>
      </c>
      <c r="H18" s="114">
        <v>44410</v>
      </c>
      <c r="I18" s="113">
        <v>68.785456989247322</v>
      </c>
      <c r="J18" s="113">
        <v>728.93499999999995</v>
      </c>
      <c r="K18" s="113">
        <v>2.5862137096774185</v>
      </c>
      <c r="L18" s="113">
        <v>13.92</v>
      </c>
      <c r="M18" s="114">
        <v>44420</v>
      </c>
      <c r="N18" s="113">
        <v>5.2519999999999998</v>
      </c>
      <c r="O18" s="115">
        <v>2</v>
      </c>
      <c r="P18" s="113">
        <v>5.05</v>
      </c>
      <c r="Q18" s="114">
        <v>44412</v>
      </c>
      <c r="R18" s="113">
        <v>25.744321236559141</v>
      </c>
      <c r="S18" s="113">
        <v>167.03907829973576</v>
      </c>
    </row>
    <row r="19" spans="1:19" x14ac:dyDescent="0.2">
      <c r="A19" s="49" t="s">
        <v>0</v>
      </c>
      <c r="B19" s="113">
        <v>12.225066666666665</v>
      </c>
      <c r="C19" s="113">
        <v>24.702999999999996</v>
      </c>
      <c r="D19" s="113">
        <v>17.978013194444447</v>
      </c>
      <c r="E19" s="113">
        <v>30.8</v>
      </c>
      <c r="F19" s="114">
        <v>44443</v>
      </c>
      <c r="G19" s="113">
        <v>6.1859999999999999</v>
      </c>
      <c r="H19" s="114">
        <v>44458</v>
      </c>
      <c r="I19" s="113">
        <v>76.544680555555544</v>
      </c>
      <c r="J19" s="113">
        <v>464.97199999999987</v>
      </c>
      <c r="K19" s="113">
        <v>2.2638694444444445</v>
      </c>
      <c r="L19" s="113">
        <v>17.350000000000001</v>
      </c>
      <c r="M19" s="114">
        <v>44452</v>
      </c>
      <c r="N19" s="113">
        <v>40.806000000000004</v>
      </c>
      <c r="O19" s="115">
        <v>14</v>
      </c>
      <c r="P19" s="113">
        <v>12.927999999999999</v>
      </c>
      <c r="Q19" s="114">
        <v>44440</v>
      </c>
      <c r="R19" s="113">
        <v>20.664284722222217</v>
      </c>
      <c r="S19" s="113">
        <v>98.320919624505734</v>
      </c>
    </row>
    <row r="20" spans="1:19" x14ac:dyDescent="0.2">
      <c r="A20" s="49" t="s">
        <v>1</v>
      </c>
      <c r="B20" s="113">
        <v>5.5193225806451602</v>
      </c>
      <c r="C20" s="113">
        <v>19.914193548387093</v>
      </c>
      <c r="D20" s="113">
        <v>12.335508064516128</v>
      </c>
      <c r="E20" s="113">
        <v>25.29</v>
      </c>
      <c r="F20" s="114">
        <v>44489</v>
      </c>
      <c r="G20" s="113">
        <v>-0.88600000000000001</v>
      </c>
      <c r="H20" s="114">
        <v>44493</v>
      </c>
      <c r="I20" s="113">
        <v>76.047788978494637</v>
      </c>
      <c r="J20" s="113">
        <v>372.12100000000004</v>
      </c>
      <c r="K20" s="113">
        <v>2.036038306451613</v>
      </c>
      <c r="L20" s="113">
        <v>14.99</v>
      </c>
      <c r="M20" s="114">
        <v>44472</v>
      </c>
      <c r="N20" s="113">
        <v>36.763999999999996</v>
      </c>
      <c r="O20" s="115">
        <v>6</v>
      </c>
      <c r="P20" s="113">
        <v>11.715999999999999</v>
      </c>
      <c r="Q20" s="114">
        <v>44472</v>
      </c>
      <c r="R20" s="113">
        <v>14.604717741935483</v>
      </c>
      <c r="S20" s="113">
        <v>65.736703385414742</v>
      </c>
    </row>
    <row r="21" spans="1:19" x14ac:dyDescent="0.2">
      <c r="A21" s="49" t="s">
        <v>2</v>
      </c>
      <c r="B21" s="113">
        <v>3.865566666666667</v>
      </c>
      <c r="C21" s="113">
        <v>10.804166666666667</v>
      </c>
      <c r="D21" s="113">
        <v>7.0606388888888887</v>
      </c>
      <c r="E21" s="113">
        <v>16.75</v>
      </c>
      <c r="F21" s="114">
        <v>44502</v>
      </c>
      <c r="G21" s="113">
        <v>-1.9930000000000001</v>
      </c>
      <c r="H21" s="114">
        <v>44519</v>
      </c>
      <c r="I21" s="113">
        <v>84.528618055555569</v>
      </c>
      <c r="J21" s="113">
        <v>167.17600000000002</v>
      </c>
      <c r="K21" s="113">
        <v>2.2889374999999998</v>
      </c>
      <c r="L21" s="113">
        <v>17.64</v>
      </c>
      <c r="M21" s="114">
        <v>44502</v>
      </c>
      <c r="N21" s="113">
        <v>111.10000000000004</v>
      </c>
      <c r="O21" s="115">
        <v>20</v>
      </c>
      <c r="P21" s="113">
        <v>31.714000000000024</v>
      </c>
      <c r="Q21" s="114">
        <v>44523</v>
      </c>
      <c r="R21" s="113">
        <v>8.3495083333333309</v>
      </c>
      <c r="S21" s="113">
        <v>28.170616037302793</v>
      </c>
    </row>
    <row r="22" spans="1:19" ht="13.5" thickBot="1" x14ac:dyDescent="0.25">
      <c r="A22" s="69" t="s">
        <v>3</v>
      </c>
      <c r="B22" s="70">
        <v>2.8112258064516129</v>
      </c>
      <c r="C22" s="70">
        <v>9.3380322580645156</v>
      </c>
      <c r="D22" s="70">
        <v>5.7555853494623666</v>
      </c>
      <c r="E22" s="70">
        <v>16.96</v>
      </c>
      <c r="F22" s="96">
        <v>44926</v>
      </c>
      <c r="G22" s="70">
        <v>-2.4740000000000002</v>
      </c>
      <c r="H22" s="96">
        <v>44912</v>
      </c>
      <c r="I22" s="70">
        <v>89.545221774193564</v>
      </c>
      <c r="J22" s="70">
        <v>121.80900000000003</v>
      </c>
      <c r="K22" s="70">
        <v>2.6986639784946242</v>
      </c>
      <c r="L22" s="70">
        <v>18.82</v>
      </c>
      <c r="M22" s="96">
        <v>44922</v>
      </c>
      <c r="N22" s="70">
        <v>51.308000000000007</v>
      </c>
      <c r="O22" s="71">
        <v>23</v>
      </c>
      <c r="P22" s="70">
        <v>13.937999999999999</v>
      </c>
      <c r="Q22" s="96">
        <v>44900</v>
      </c>
      <c r="R22" s="70">
        <v>6.3475698924731185</v>
      </c>
      <c r="S22" s="70">
        <v>23.326246819285881</v>
      </c>
    </row>
    <row r="23" spans="1:19" ht="13.5" thickTop="1" x14ac:dyDescent="0.2">
      <c r="A23" s="49" t="s">
        <v>57</v>
      </c>
      <c r="B23" s="113">
        <v>6.6047529441884292</v>
      </c>
      <c r="C23" s="113">
        <v>18.269929531490018</v>
      </c>
      <c r="D23" s="113">
        <v>12.052805503285542</v>
      </c>
      <c r="E23" s="113">
        <v>40.869999999999997</v>
      </c>
      <c r="F23" s="114">
        <v>44422</v>
      </c>
      <c r="G23" s="113">
        <v>-5.7610000000000001</v>
      </c>
      <c r="H23" s="114">
        <v>44203</v>
      </c>
      <c r="I23" s="113">
        <v>76.735763052835395</v>
      </c>
      <c r="J23" s="113">
        <v>5323.5479999999998</v>
      </c>
      <c r="K23" s="113">
        <v>2.6258017426448625</v>
      </c>
      <c r="L23" s="113">
        <v>23.23</v>
      </c>
      <c r="M23" s="114">
        <v>44218</v>
      </c>
      <c r="N23" s="113">
        <v>497.52600000000001</v>
      </c>
      <c r="O23" s="115">
        <v>139</v>
      </c>
      <c r="P23" s="113">
        <v>31.714000000000024</v>
      </c>
      <c r="Q23" s="114">
        <v>44523</v>
      </c>
      <c r="R23" s="113">
        <v>14.60385694991146</v>
      </c>
      <c r="S23" s="113">
        <v>1060.0002053082358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-0.88600000000000001</v>
      </c>
      <c r="G28" s="55" t="s">
        <v>27</v>
      </c>
      <c r="H28" s="94">
        <v>44493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-2.2549999999999999</v>
      </c>
      <c r="G29" s="55" t="s">
        <v>27</v>
      </c>
      <c r="H29" s="94">
        <v>44302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190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18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7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1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112"/>
    <col min="2" max="2" width="6.140625" style="112" customWidth="1"/>
    <col min="3" max="4" width="7.5703125" style="112" bestFit="1" customWidth="1"/>
    <col min="5" max="5" width="6.42578125" style="112" bestFit="1" customWidth="1"/>
    <col min="6" max="6" width="7.5703125" style="112" customWidth="1"/>
    <col min="7" max="7" width="5.7109375" style="112" customWidth="1"/>
    <col min="8" max="8" width="7.5703125" style="112" customWidth="1"/>
    <col min="9" max="9" width="7.5703125" style="112" bestFit="1" customWidth="1"/>
    <col min="10" max="11" width="7.5703125" style="112" customWidth="1"/>
    <col min="12" max="12" width="8.140625" style="112" bestFit="1" customWidth="1"/>
    <col min="13" max="13" width="7.5703125" style="112" bestFit="1" customWidth="1"/>
    <col min="14" max="14" width="5.5703125" style="112" bestFit="1" customWidth="1"/>
    <col min="15" max="15" width="7.7109375" style="112" bestFit="1" customWidth="1"/>
    <col min="16" max="16" width="5.42578125" style="112" bestFit="1" customWidth="1"/>
    <col min="17" max="17" width="7.5703125" style="112" bestFit="1" customWidth="1"/>
    <col min="18" max="18" width="7.5703125" style="112" customWidth="1"/>
    <col min="19" max="19" width="6.5703125" style="112" customWidth="1"/>
    <col min="20" max="16384" width="11.42578125" style="112"/>
  </cols>
  <sheetData>
    <row r="1" spans="1:19" x14ac:dyDescent="0.2">
      <c r="B1" s="49" t="s">
        <v>116</v>
      </c>
    </row>
    <row r="2" spans="1:19" x14ac:dyDescent="0.2">
      <c r="B2" s="49" t="s">
        <v>67</v>
      </c>
    </row>
    <row r="3" spans="1:19" x14ac:dyDescent="0.2">
      <c r="B3" s="49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93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113">
        <v>-1.4878387096774195</v>
      </c>
      <c r="C11" s="113">
        <v>10.096838709677421</v>
      </c>
      <c r="D11" s="113">
        <v>3.4825389784946235</v>
      </c>
      <c r="E11" s="113">
        <v>16.82</v>
      </c>
      <c r="F11" s="114">
        <v>45295</v>
      </c>
      <c r="G11" s="113">
        <v>-5.899</v>
      </c>
      <c r="H11" s="114">
        <v>45314</v>
      </c>
      <c r="I11" s="113">
        <v>83.488958333333329</v>
      </c>
      <c r="J11" s="113">
        <v>234.11200000000002</v>
      </c>
      <c r="K11" s="113">
        <v>1.9359603494623654</v>
      </c>
      <c r="L11" s="113">
        <v>14.9</v>
      </c>
      <c r="M11" s="114">
        <v>45300</v>
      </c>
      <c r="N11" s="113">
        <v>22.624000000000017</v>
      </c>
      <c r="O11" s="115">
        <v>18</v>
      </c>
      <c r="P11" s="113">
        <v>10.907999999999999</v>
      </c>
      <c r="Q11" s="114">
        <v>45295</v>
      </c>
      <c r="R11" s="113">
        <v>4.1575295698924739</v>
      </c>
      <c r="S11" s="113">
        <v>26.833887107273867</v>
      </c>
    </row>
    <row r="12" spans="1:19" x14ac:dyDescent="0.2">
      <c r="A12" s="49" t="s">
        <v>41</v>
      </c>
      <c r="B12" s="113">
        <v>-0.43835714285714272</v>
      </c>
      <c r="C12" s="113">
        <v>13.366071428571429</v>
      </c>
      <c r="D12" s="113">
        <v>6.3483586309523803</v>
      </c>
      <c r="E12" s="113">
        <v>18.329999999999998</v>
      </c>
      <c r="F12" s="114">
        <v>44985</v>
      </c>
      <c r="G12" s="113">
        <v>-4.6609999999999996</v>
      </c>
      <c r="H12" s="114">
        <v>44983</v>
      </c>
      <c r="I12" s="113">
        <v>76.505298363095235</v>
      </c>
      <c r="J12" s="113">
        <v>284.44</v>
      </c>
      <c r="K12" s="113">
        <v>2.1527470238095239</v>
      </c>
      <c r="L12" s="113">
        <v>13.52</v>
      </c>
      <c r="M12" s="114">
        <v>44971</v>
      </c>
      <c r="N12" s="113">
        <v>9.6959999999999997</v>
      </c>
      <c r="O12" s="115">
        <v>13</v>
      </c>
      <c r="P12" s="113">
        <v>3.4340000000000002</v>
      </c>
      <c r="Q12" s="114">
        <v>44971</v>
      </c>
      <c r="R12" s="113">
        <v>6.2388965773809533</v>
      </c>
      <c r="S12" s="113">
        <v>42.890525673212323</v>
      </c>
    </row>
    <row r="13" spans="1:19" x14ac:dyDescent="0.2">
      <c r="A13" s="49" t="s">
        <v>42</v>
      </c>
      <c r="B13" s="113">
        <v>4.8087419354838712</v>
      </c>
      <c r="C13" s="113">
        <v>12.315483870967743</v>
      </c>
      <c r="D13" s="113">
        <v>8.3205618279569897</v>
      </c>
      <c r="E13" s="113">
        <v>19.02</v>
      </c>
      <c r="F13" s="114">
        <v>44986</v>
      </c>
      <c r="G13" s="113">
        <v>0.20599999999999999</v>
      </c>
      <c r="H13" s="114">
        <v>44986</v>
      </c>
      <c r="I13" s="113">
        <v>80.012607526881695</v>
      </c>
      <c r="J13" s="113">
        <v>316.47799999999995</v>
      </c>
      <c r="K13" s="113">
        <v>4.4629267473118279</v>
      </c>
      <c r="L13" s="113">
        <v>19.010000000000002</v>
      </c>
      <c r="M13" s="114">
        <v>45007</v>
      </c>
      <c r="N13" s="113">
        <v>44.844000000000008</v>
      </c>
      <c r="O13" s="115">
        <v>18</v>
      </c>
      <c r="P13" s="113">
        <v>17.574000000000002</v>
      </c>
      <c r="Q13" s="114">
        <v>44988</v>
      </c>
      <c r="R13" s="113">
        <v>8.7167513440860223</v>
      </c>
      <c r="S13" s="113">
        <v>58.919495450901046</v>
      </c>
    </row>
    <row r="14" spans="1:19" x14ac:dyDescent="0.2">
      <c r="A14" s="49" t="s">
        <v>43</v>
      </c>
      <c r="B14" s="113">
        <v>4.2343000000000002</v>
      </c>
      <c r="C14" s="113">
        <v>15.570966666666667</v>
      </c>
      <c r="D14" s="113">
        <v>9.6075192523640638</v>
      </c>
      <c r="E14" s="113">
        <v>21.77</v>
      </c>
      <c r="F14" s="114">
        <v>45032</v>
      </c>
      <c r="G14" s="113">
        <v>-3.5030000000000001</v>
      </c>
      <c r="H14" s="114">
        <v>45021</v>
      </c>
      <c r="I14" s="113">
        <v>77.12637810283691</v>
      </c>
      <c r="J14" s="113">
        <v>530.41800000000001</v>
      </c>
      <c r="K14" s="113">
        <v>2.5259564716312055</v>
      </c>
      <c r="L14" s="113">
        <v>17.350000000000001</v>
      </c>
      <c r="M14" s="114">
        <v>45024</v>
      </c>
      <c r="N14" s="113">
        <v>45.652000000000001</v>
      </c>
      <c r="O14" s="115">
        <v>16</v>
      </c>
      <c r="P14" s="113">
        <v>8.282</v>
      </c>
      <c r="Q14" s="114">
        <v>45043</v>
      </c>
      <c r="R14" s="113">
        <v>11.537540248226954</v>
      </c>
      <c r="S14" s="113">
        <v>87.057429026786494</v>
      </c>
    </row>
    <row r="15" spans="1:19" x14ac:dyDescent="0.2">
      <c r="A15" s="49" t="s">
        <v>44</v>
      </c>
      <c r="B15" s="113">
        <v>8.7643225806451603</v>
      </c>
      <c r="C15" s="113">
        <v>23.604193548387094</v>
      </c>
      <c r="D15" s="113">
        <v>16.046399865591393</v>
      </c>
      <c r="E15" s="113">
        <v>31.89</v>
      </c>
      <c r="F15" s="114">
        <v>45065</v>
      </c>
      <c r="G15" s="113">
        <v>2.887</v>
      </c>
      <c r="H15" s="114">
        <v>45052</v>
      </c>
      <c r="I15" s="113">
        <v>70.391559139784945</v>
      </c>
      <c r="J15" s="113">
        <v>701.30300000000011</v>
      </c>
      <c r="K15" s="113">
        <v>2.1624677419354836</v>
      </c>
      <c r="L15" s="113">
        <v>14.5</v>
      </c>
      <c r="M15" s="114">
        <v>45065</v>
      </c>
      <c r="N15" s="113">
        <v>31.308</v>
      </c>
      <c r="O15" s="115">
        <v>10</v>
      </c>
      <c r="P15" s="113">
        <v>9.6939999999999991</v>
      </c>
      <c r="Q15" s="114">
        <v>45057</v>
      </c>
      <c r="R15" s="113">
        <v>18.321478494623658</v>
      </c>
      <c r="S15" s="113">
        <v>138.47822876492313</v>
      </c>
    </row>
    <row r="16" spans="1:19" x14ac:dyDescent="0.2">
      <c r="A16" s="49" t="s">
        <v>45</v>
      </c>
      <c r="B16" s="113">
        <v>12.414499999999999</v>
      </c>
      <c r="C16" s="113">
        <v>28.344000000000005</v>
      </c>
      <c r="D16" s="113">
        <v>19.736704166666666</v>
      </c>
      <c r="E16" s="113">
        <v>39.26</v>
      </c>
      <c r="F16" s="114">
        <v>45095</v>
      </c>
      <c r="G16" s="113">
        <v>5.1550000000000002</v>
      </c>
      <c r="H16" s="114">
        <v>45105</v>
      </c>
      <c r="I16" s="113">
        <v>65.770416666666677</v>
      </c>
      <c r="J16" s="113">
        <v>717.55399999999997</v>
      </c>
      <c r="K16" s="113">
        <v>2.4396145833333338</v>
      </c>
      <c r="L16" s="113">
        <v>15.29</v>
      </c>
      <c r="M16" s="114">
        <v>45088</v>
      </c>
      <c r="N16" s="113">
        <v>9.6959999999999997</v>
      </c>
      <c r="O16" s="115">
        <v>9</v>
      </c>
      <c r="P16" s="113">
        <v>3.4340000000000002</v>
      </c>
      <c r="Q16" s="114">
        <v>45100</v>
      </c>
      <c r="R16" s="113">
        <v>23.043826388888888</v>
      </c>
      <c r="S16" s="113">
        <v>168.27932285098021</v>
      </c>
    </row>
    <row r="17" spans="1:19" x14ac:dyDescent="0.2">
      <c r="A17" s="49" t="s">
        <v>46</v>
      </c>
      <c r="B17" s="113">
        <v>13.538580645161288</v>
      </c>
      <c r="C17" s="113">
        <v>30.766129032258057</v>
      </c>
      <c r="D17" s="113">
        <v>21.765156199954244</v>
      </c>
      <c r="E17" s="113">
        <v>39.58</v>
      </c>
      <c r="F17" s="114">
        <v>45123</v>
      </c>
      <c r="G17" s="113">
        <v>4.5359999999999996</v>
      </c>
      <c r="H17" s="114">
        <v>45108</v>
      </c>
      <c r="I17" s="113">
        <v>60.200526538549518</v>
      </c>
      <c r="J17" s="113">
        <v>809.67200000000014</v>
      </c>
      <c r="K17" s="113">
        <v>2.6501868708533518</v>
      </c>
      <c r="L17" s="113">
        <v>13.03</v>
      </c>
      <c r="M17" s="114">
        <v>45110</v>
      </c>
      <c r="N17" s="113">
        <v>0</v>
      </c>
      <c r="O17" s="115">
        <v>0</v>
      </c>
      <c r="P17" s="113">
        <v>0</v>
      </c>
      <c r="Q17" s="114">
        <v>45108</v>
      </c>
      <c r="R17" s="113">
        <v>25.291559997712191</v>
      </c>
      <c r="S17" s="113">
        <v>194.38017008730444</v>
      </c>
    </row>
    <row r="18" spans="1:19" x14ac:dyDescent="0.2">
      <c r="A18" s="49" t="s">
        <v>47</v>
      </c>
      <c r="B18" s="113">
        <v>14.793225806451616</v>
      </c>
      <c r="C18" s="113">
        <v>30.547419354838706</v>
      </c>
      <c r="D18" s="113">
        <v>21.816572580645161</v>
      </c>
      <c r="E18" s="113">
        <v>37.869999999999997</v>
      </c>
      <c r="F18" s="114">
        <v>45150</v>
      </c>
      <c r="G18" s="113">
        <v>9.42</v>
      </c>
      <c r="H18" s="114">
        <v>45157</v>
      </c>
      <c r="I18" s="113">
        <v>65.473239247311824</v>
      </c>
      <c r="J18" s="113">
        <v>681.0150000000001</v>
      </c>
      <c r="K18" s="113">
        <v>2.2619576612903223</v>
      </c>
      <c r="L18" s="113">
        <v>14.41</v>
      </c>
      <c r="M18" s="114">
        <v>45142</v>
      </c>
      <c r="N18" s="113">
        <v>19.190000000000001</v>
      </c>
      <c r="O18" s="115">
        <v>10</v>
      </c>
      <c r="P18" s="113">
        <v>7.07</v>
      </c>
      <c r="Q18" s="114">
        <v>45148</v>
      </c>
      <c r="R18" s="113">
        <v>24.749771505376341</v>
      </c>
      <c r="S18" s="113">
        <v>163.36421688154368</v>
      </c>
    </row>
    <row r="19" spans="1:19" x14ac:dyDescent="0.2">
      <c r="A19" s="49" t="s">
        <v>0</v>
      </c>
      <c r="B19" s="113">
        <v>10.226266666666666</v>
      </c>
      <c r="C19" s="113">
        <v>25.320999999999994</v>
      </c>
      <c r="D19" s="113">
        <v>17.539524305555556</v>
      </c>
      <c r="E19" s="113">
        <v>32.270000000000003</v>
      </c>
      <c r="F19" s="114">
        <v>45180</v>
      </c>
      <c r="G19" s="113">
        <v>3.831</v>
      </c>
      <c r="H19" s="114">
        <v>45191</v>
      </c>
      <c r="I19" s="113">
        <v>62.675249999999984</v>
      </c>
      <c r="J19" s="113">
        <v>493.61700000000002</v>
      </c>
      <c r="K19" s="113">
        <v>2.3365354166666674</v>
      </c>
      <c r="L19" s="113">
        <v>14.9</v>
      </c>
      <c r="M19" s="114">
        <v>45182</v>
      </c>
      <c r="N19" s="113">
        <v>14.14</v>
      </c>
      <c r="O19" s="115">
        <v>6</v>
      </c>
      <c r="P19" s="113">
        <v>5.05</v>
      </c>
      <c r="Q19" s="114">
        <v>45193</v>
      </c>
      <c r="R19" s="113">
        <v>20.663590277777779</v>
      </c>
      <c r="S19" s="113">
        <v>117.73327077994372</v>
      </c>
    </row>
    <row r="20" spans="1:19" x14ac:dyDescent="0.2">
      <c r="A20" s="49" t="s">
        <v>1</v>
      </c>
      <c r="B20" s="113">
        <v>9.3769999999999989</v>
      </c>
      <c r="C20" s="113">
        <v>24.393548387096779</v>
      </c>
      <c r="D20" s="113">
        <v>16.523977150537636</v>
      </c>
      <c r="E20" s="113">
        <v>29.33</v>
      </c>
      <c r="F20" s="114">
        <v>45202</v>
      </c>
      <c r="G20" s="113">
        <v>4.444</v>
      </c>
      <c r="H20" s="114">
        <v>45200</v>
      </c>
      <c r="I20" s="113">
        <v>66.900168010752665</v>
      </c>
      <c r="J20" s="113">
        <v>351.26900000000001</v>
      </c>
      <c r="K20" s="113">
        <v>2.5036565860215059</v>
      </c>
      <c r="L20" s="113">
        <v>16.86</v>
      </c>
      <c r="M20" s="114">
        <v>45218</v>
      </c>
      <c r="N20" s="113">
        <v>17.776</v>
      </c>
      <c r="O20" s="115">
        <v>10</v>
      </c>
      <c r="P20" s="113">
        <v>5.4540000000000006</v>
      </c>
      <c r="Q20" s="114">
        <v>45216</v>
      </c>
      <c r="R20" s="113">
        <v>17.035604838709677</v>
      </c>
      <c r="S20" s="113">
        <v>93.921578032385412</v>
      </c>
    </row>
    <row r="21" spans="1:19" x14ac:dyDescent="0.2">
      <c r="A21" s="49" t="s">
        <v>2</v>
      </c>
      <c r="B21" s="113">
        <v>4.3657666666666648</v>
      </c>
      <c r="C21" s="113">
        <v>15.500666666666669</v>
      </c>
      <c r="D21" s="113">
        <v>9.7806118055555569</v>
      </c>
      <c r="E21" s="113">
        <v>20.12</v>
      </c>
      <c r="F21" s="114">
        <v>45231</v>
      </c>
      <c r="G21" s="113">
        <v>-1.0189999999999999</v>
      </c>
      <c r="H21" s="114">
        <v>45257</v>
      </c>
      <c r="I21" s="113">
        <v>76.128958333333358</v>
      </c>
      <c r="J21" s="113">
        <v>212.60600000000005</v>
      </c>
      <c r="K21" s="113">
        <v>2.7437152777777771</v>
      </c>
      <c r="L21" s="113">
        <v>17.54</v>
      </c>
      <c r="M21" s="114">
        <v>45247</v>
      </c>
      <c r="N21" s="113">
        <v>37.369999999999997</v>
      </c>
      <c r="O21" s="115">
        <v>16</v>
      </c>
      <c r="P21" s="113">
        <v>14.948</v>
      </c>
      <c r="Q21" s="114">
        <v>45254</v>
      </c>
      <c r="R21" s="113">
        <v>10.804292361111111</v>
      </c>
      <c r="S21" s="113">
        <v>45.79897262243793</v>
      </c>
    </row>
    <row r="22" spans="1:19" ht="13.5" thickBot="1" x14ac:dyDescent="0.25">
      <c r="A22" s="69" t="s">
        <v>3</v>
      </c>
      <c r="B22" s="70">
        <v>4.7578064516129031</v>
      </c>
      <c r="C22" s="70">
        <v>11.333935483870967</v>
      </c>
      <c r="D22" s="70">
        <v>7.914146505376344</v>
      </c>
      <c r="E22" s="70">
        <v>18.079999999999998</v>
      </c>
      <c r="F22" s="96">
        <v>45285</v>
      </c>
      <c r="G22" s="70">
        <v>-0.88200000000000001</v>
      </c>
      <c r="H22" s="96">
        <v>45262</v>
      </c>
      <c r="I22" s="70">
        <v>85.848676075268827</v>
      </c>
      <c r="J22" s="70">
        <v>137.93699999999998</v>
      </c>
      <c r="K22" s="70">
        <v>2.5623864247311832</v>
      </c>
      <c r="L22" s="70">
        <v>15.09</v>
      </c>
      <c r="M22" s="96">
        <v>45272</v>
      </c>
      <c r="N22" s="70">
        <v>51.307999999999993</v>
      </c>
      <c r="O22" s="71">
        <v>18</v>
      </c>
      <c r="P22" s="70">
        <v>13.533999999999999</v>
      </c>
      <c r="Q22" s="96">
        <v>45272</v>
      </c>
      <c r="R22" s="70">
        <v>7.967934139784945</v>
      </c>
      <c r="S22" s="70">
        <v>25.404125933914806</v>
      </c>
    </row>
    <row r="23" spans="1:19" ht="13.5" thickTop="1" x14ac:dyDescent="0.2">
      <c r="A23" s="49" t="s">
        <v>57</v>
      </c>
      <c r="B23" s="113">
        <v>7.1128595750127994</v>
      </c>
      <c r="C23" s="113">
        <v>20.096687762416796</v>
      </c>
      <c r="D23" s="113">
        <v>13.24017260580422</v>
      </c>
      <c r="E23" s="113">
        <v>39.58</v>
      </c>
      <c r="F23" s="114">
        <v>44758</v>
      </c>
      <c r="G23" s="113">
        <v>-5.899</v>
      </c>
      <c r="H23" s="114">
        <v>44584</v>
      </c>
      <c r="I23" s="113">
        <v>72.543503028151235</v>
      </c>
      <c r="J23" s="113">
        <v>5470.4210000000003</v>
      </c>
      <c r="K23" s="113">
        <v>2.5615092629020455</v>
      </c>
      <c r="L23" s="113">
        <v>19.010000000000002</v>
      </c>
      <c r="M23" s="114">
        <v>44642</v>
      </c>
      <c r="N23" s="113">
        <v>303.60400000000004</v>
      </c>
      <c r="O23" s="115">
        <v>144</v>
      </c>
      <c r="P23" s="113">
        <v>17.574000000000002</v>
      </c>
      <c r="Q23" s="114">
        <v>44623</v>
      </c>
      <c r="R23" s="113">
        <v>14.877397978630917</v>
      </c>
      <c r="S23" s="113">
        <v>1163.0612232116073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-0.60899999999999999</v>
      </c>
      <c r="G28" s="55" t="s">
        <v>27</v>
      </c>
      <c r="H28" s="94">
        <v>44876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-1.8560000000000001</v>
      </c>
      <c r="G29" s="55" t="s">
        <v>27</v>
      </c>
      <c r="H29" s="94">
        <v>44657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218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 s="112">
        <v>-1</v>
      </c>
      <c r="C34" s="112" t="s">
        <v>70</v>
      </c>
      <c r="D34" s="116">
        <v>0</v>
      </c>
      <c r="E34" s="112" t="s">
        <v>27</v>
      </c>
      <c r="F34" s="50">
        <v>12</v>
      </c>
      <c r="G34" s="55" t="s">
        <v>50</v>
      </c>
      <c r="H34" s="55"/>
      <c r="I34" s="55"/>
      <c r="J34" s="55"/>
    </row>
    <row r="35" spans="1:10" x14ac:dyDescent="0.2">
      <c r="A35" s="55"/>
      <c r="B35" s="112">
        <v>-2.5</v>
      </c>
      <c r="C35" s="112" t="s">
        <v>71</v>
      </c>
      <c r="D35" s="116">
        <v>-1</v>
      </c>
      <c r="E35" s="112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50">
        <v>-5</v>
      </c>
      <c r="C36" s="50" t="s">
        <v>71</v>
      </c>
      <c r="D36" s="56">
        <v>-2.5</v>
      </c>
      <c r="E36" s="55" t="s">
        <v>27</v>
      </c>
      <c r="F36" s="50">
        <v>16</v>
      </c>
      <c r="G36" s="55" t="s">
        <v>50</v>
      </c>
      <c r="H36" s="55"/>
      <c r="I36" s="55"/>
      <c r="J36" s="55"/>
    </row>
    <row r="37" spans="1:10" x14ac:dyDescent="0.2">
      <c r="A37" s="55"/>
      <c r="C37" s="50" t="s">
        <v>72</v>
      </c>
      <c r="D37" s="116">
        <v>-5</v>
      </c>
      <c r="E37" s="112" t="s">
        <v>27</v>
      </c>
      <c r="F37" s="50">
        <v>7</v>
      </c>
      <c r="G37" s="55" t="s">
        <v>50</v>
      </c>
      <c r="H37" s="55"/>
      <c r="I37" s="55"/>
      <c r="J37" s="55"/>
    </row>
    <row r="38" spans="1:10" x14ac:dyDescent="0.2">
      <c r="F38" s="112">
        <f>SUM(F34:F37)</f>
        <v>49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55"/>
    <col min="2" max="2" width="6.140625" style="55" customWidth="1"/>
    <col min="3" max="4" width="7.5703125" style="55" bestFit="1" customWidth="1"/>
    <col min="5" max="5" width="6.42578125" style="55" bestFit="1" customWidth="1"/>
    <col min="6" max="6" width="7.5703125" style="55" customWidth="1"/>
    <col min="7" max="7" width="5.7109375" style="55" customWidth="1"/>
    <col min="8" max="8" width="7.5703125" style="55" customWidth="1"/>
    <col min="9" max="9" width="7.5703125" style="55" bestFit="1" customWidth="1"/>
    <col min="10" max="11" width="7.5703125" style="55" customWidth="1"/>
    <col min="12" max="12" width="8.140625" style="55" bestFit="1" customWidth="1"/>
    <col min="13" max="13" width="7.5703125" style="55" bestFit="1" customWidth="1"/>
    <col min="14" max="14" width="5.5703125" style="55" bestFit="1" customWidth="1"/>
    <col min="15" max="15" width="7.7109375" style="55" bestFit="1" customWidth="1"/>
    <col min="16" max="16" width="5.42578125" style="55" bestFit="1" customWidth="1"/>
    <col min="17" max="17" width="7.5703125" style="55" bestFit="1" customWidth="1"/>
    <col min="18" max="18" width="9.42578125" style="55" customWidth="1"/>
    <col min="19" max="19" width="9" style="55" customWidth="1"/>
    <col min="20" max="20" width="6.5703125" style="55" customWidth="1"/>
    <col min="21" max="16384" width="11.42578125" style="55"/>
  </cols>
  <sheetData>
    <row r="1" spans="1:20" x14ac:dyDescent="0.2">
      <c r="B1" s="49" t="s">
        <v>157</v>
      </c>
      <c r="C1" s="131">
        <v>2023</v>
      </c>
    </row>
    <row r="2" spans="1:20" x14ac:dyDescent="0.2">
      <c r="B2" s="49" t="s">
        <v>67</v>
      </c>
    </row>
    <row r="3" spans="1:20" x14ac:dyDescent="0.2">
      <c r="B3" s="49" t="s">
        <v>68</v>
      </c>
    </row>
    <row r="6" spans="1:20" x14ac:dyDescent="0.2">
      <c r="B6" s="49" t="s">
        <v>158</v>
      </c>
      <c r="F6" s="132" t="s">
        <v>159</v>
      </c>
    </row>
    <row r="7" spans="1:20" x14ac:dyDescent="0.2">
      <c r="B7" s="49"/>
      <c r="E7" s="133" t="s">
        <v>160</v>
      </c>
      <c r="F7" s="132" t="s">
        <v>93</v>
      </c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161</v>
      </c>
      <c r="S9" s="3" t="s">
        <v>162</v>
      </c>
      <c r="T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27</v>
      </c>
      <c r="T10" s="67" t="s">
        <v>61</v>
      </c>
    </row>
    <row r="11" spans="1:20" x14ac:dyDescent="0.2">
      <c r="A11" s="49" t="s">
        <v>40</v>
      </c>
      <c r="B11" s="90">
        <v>1.3515161290322575</v>
      </c>
      <c r="C11" s="90">
        <v>9.0969354838709702</v>
      </c>
      <c r="D11" s="90">
        <v>4.9581935483870989</v>
      </c>
      <c r="E11" s="90">
        <v>19.579999999999998</v>
      </c>
      <c r="F11" s="103">
        <v>45658</v>
      </c>
      <c r="G11" s="90">
        <v>-1.768</v>
      </c>
      <c r="H11" s="103">
        <v>45662</v>
      </c>
      <c r="I11" s="90">
        <v>81.704903225806447</v>
      </c>
      <c r="J11" s="90">
        <v>163.46</v>
      </c>
      <c r="K11" s="90">
        <v>2.8293870967741932</v>
      </c>
      <c r="L11" s="90">
        <v>19.600000000000001</v>
      </c>
      <c r="M11" s="103">
        <v>45673</v>
      </c>
      <c r="N11" s="90">
        <v>57.166000000000004</v>
      </c>
      <c r="O11" s="68">
        <v>17</v>
      </c>
      <c r="P11" s="90">
        <v>10.504</v>
      </c>
      <c r="Q11" s="103">
        <v>45672</v>
      </c>
      <c r="R11" s="90">
        <v>5.5850967741935502</v>
      </c>
      <c r="S11" s="90">
        <v>6.2667741935483878</v>
      </c>
      <c r="T11" s="90">
        <v>30.436999999999998</v>
      </c>
    </row>
    <row r="12" spans="1:20" x14ac:dyDescent="0.2">
      <c r="A12" s="49" t="s">
        <v>41</v>
      </c>
      <c r="B12" s="90">
        <v>-1.4398214285714286</v>
      </c>
      <c r="C12" s="90">
        <v>10.074357142857142</v>
      </c>
      <c r="D12" s="90">
        <v>3.9703928571428557</v>
      </c>
      <c r="E12" s="90">
        <v>17.260000000000002</v>
      </c>
      <c r="F12" s="103">
        <v>45341</v>
      </c>
      <c r="G12" s="90">
        <v>-5.5209999999999999</v>
      </c>
      <c r="H12" s="103">
        <v>45334</v>
      </c>
      <c r="I12" s="90">
        <v>77.670285714285697</v>
      </c>
      <c r="J12" s="90">
        <v>284.92699999999996</v>
      </c>
      <c r="K12" s="90">
        <v>2.2166071428571432</v>
      </c>
      <c r="L12" s="90">
        <v>13.13</v>
      </c>
      <c r="M12" s="103">
        <v>45348</v>
      </c>
      <c r="N12" s="90">
        <v>28.280000000000005</v>
      </c>
      <c r="O12" s="68">
        <v>13</v>
      </c>
      <c r="P12" s="90">
        <v>24.038</v>
      </c>
      <c r="Q12" s="103">
        <v>45345</v>
      </c>
      <c r="R12" s="90">
        <v>4.7746071428571426</v>
      </c>
      <c r="S12" s="90">
        <v>5.0922142857142862</v>
      </c>
      <c r="T12" s="90">
        <v>36.178000000000004</v>
      </c>
    </row>
    <row r="13" spans="1:20" x14ac:dyDescent="0.2">
      <c r="A13" s="49" t="s">
        <v>42</v>
      </c>
      <c r="B13" s="90">
        <v>4.0853225806451601</v>
      </c>
      <c r="C13" s="90">
        <v>17.233483870967742</v>
      </c>
      <c r="D13" s="90">
        <v>10.64793548387097</v>
      </c>
      <c r="E13" s="90">
        <v>22.99</v>
      </c>
      <c r="F13" s="103">
        <v>45364</v>
      </c>
      <c r="G13" s="90">
        <v>-3.6739999999999999</v>
      </c>
      <c r="H13" s="103">
        <v>45356</v>
      </c>
      <c r="I13" s="90">
        <v>66.492290322580644</v>
      </c>
      <c r="J13" s="90">
        <v>446.71299999999991</v>
      </c>
      <c r="K13" s="90">
        <v>3.3750967741935489</v>
      </c>
      <c r="L13" s="90">
        <v>21.76</v>
      </c>
      <c r="M13" s="103">
        <v>45364</v>
      </c>
      <c r="N13" s="90">
        <v>3.8380000000000001</v>
      </c>
      <c r="O13" s="68">
        <v>6</v>
      </c>
      <c r="P13" s="90">
        <v>1.01</v>
      </c>
      <c r="Q13" s="103">
        <v>45359</v>
      </c>
      <c r="R13" s="90">
        <v>9.8126129032258067</v>
      </c>
      <c r="S13" s="90">
        <v>9.1160645161290326</v>
      </c>
      <c r="T13" s="90">
        <v>95.519000000000005</v>
      </c>
    </row>
    <row r="14" spans="1:20" x14ac:dyDescent="0.2">
      <c r="A14" s="49" t="s">
        <v>43</v>
      </c>
      <c r="B14" s="90">
        <v>4.7904</v>
      </c>
      <c r="C14" s="90">
        <v>20.525999999999996</v>
      </c>
      <c r="D14" s="90">
        <v>12.36406666666667</v>
      </c>
      <c r="E14" s="90">
        <v>27.43</v>
      </c>
      <c r="F14" s="103">
        <v>45409</v>
      </c>
      <c r="G14" s="90">
        <v>-5.0419999999999998</v>
      </c>
      <c r="H14" s="103">
        <v>45387</v>
      </c>
      <c r="I14" s="90">
        <v>65.805633333333333</v>
      </c>
      <c r="J14" s="90">
        <v>604.12099999999998</v>
      </c>
      <c r="K14" s="90">
        <v>2.3534333333333337</v>
      </c>
      <c r="L14" s="90">
        <v>16.46</v>
      </c>
      <c r="M14" s="103">
        <v>45396</v>
      </c>
      <c r="N14" s="90">
        <v>27.673999999999999</v>
      </c>
      <c r="O14" s="68">
        <v>8</v>
      </c>
      <c r="P14" s="90">
        <v>12.726000000000001</v>
      </c>
      <c r="Q14" s="103">
        <v>45405</v>
      </c>
      <c r="R14" s="90">
        <v>14.157233333333334</v>
      </c>
      <c r="S14" s="90">
        <v>13.210800000000001</v>
      </c>
      <c r="T14" s="90">
        <v>111.58499999999998</v>
      </c>
    </row>
    <row r="15" spans="1:20" x14ac:dyDescent="0.2">
      <c r="A15" s="49" t="s">
        <v>44</v>
      </c>
      <c r="B15" s="90">
        <v>7.8728709677419353</v>
      </c>
      <c r="C15" s="90">
        <v>21.052258064516128</v>
      </c>
      <c r="D15" s="90">
        <v>14.04874193548387</v>
      </c>
      <c r="E15" s="90">
        <v>27.29</v>
      </c>
      <c r="F15" s="103">
        <v>45415</v>
      </c>
      <c r="G15" s="90">
        <v>3.4929999999999999</v>
      </c>
      <c r="H15" s="103">
        <v>45414</v>
      </c>
      <c r="I15" s="90">
        <v>69.340193548387077</v>
      </c>
      <c r="J15" s="90">
        <v>608.56499999999983</v>
      </c>
      <c r="K15" s="90">
        <v>2.1787741935483873</v>
      </c>
      <c r="L15" s="90">
        <v>14.21</v>
      </c>
      <c r="M15" s="103">
        <v>45441</v>
      </c>
      <c r="N15" s="90">
        <v>17.574000000000002</v>
      </c>
      <c r="O15" s="68">
        <v>14</v>
      </c>
      <c r="P15" s="90">
        <v>5.6559999999999997</v>
      </c>
      <c r="Q15" s="103">
        <v>45421</v>
      </c>
      <c r="R15" s="90">
        <v>18.062935483870966</v>
      </c>
      <c r="S15" s="90">
        <v>16.817258064516132</v>
      </c>
      <c r="T15" s="90">
        <v>119.09399999999999</v>
      </c>
    </row>
    <row r="16" spans="1:20" x14ac:dyDescent="0.2">
      <c r="A16" s="49" t="s">
        <v>45</v>
      </c>
      <c r="B16" s="90">
        <v>13.423333333333336</v>
      </c>
      <c r="C16" s="90">
        <v>26.621000000000002</v>
      </c>
      <c r="D16" s="90">
        <v>19.136500000000002</v>
      </c>
      <c r="E16" s="90">
        <v>35.549999999999997</v>
      </c>
      <c r="F16" s="103">
        <v>45467</v>
      </c>
      <c r="G16" s="90">
        <v>9.56</v>
      </c>
      <c r="H16" s="103">
        <v>45458</v>
      </c>
      <c r="I16" s="90">
        <v>74.124833333333342</v>
      </c>
      <c r="J16" s="90">
        <v>611.04700000000003</v>
      </c>
      <c r="K16" s="90">
        <v>2.1409666666666665</v>
      </c>
      <c r="L16" s="90">
        <v>16.46</v>
      </c>
      <c r="M16" s="103">
        <v>45460</v>
      </c>
      <c r="N16" s="90">
        <v>62.62</v>
      </c>
      <c r="O16" s="68">
        <v>11</v>
      </c>
      <c r="P16" s="90">
        <v>14.746</v>
      </c>
      <c r="Q16" s="103">
        <v>45464</v>
      </c>
      <c r="R16" s="90">
        <v>22.401466666666661</v>
      </c>
      <c r="S16" s="90">
        <v>20.906766666666663</v>
      </c>
      <c r="T16" s="90">
        <v>135.36199999999997</v>
      </c>
    </row>
    <row r="17" spans="1:20" x14ac:dyDescent="0.2">
      <c r="A17" s="49" t="s">
        <v>46</v>
      </c>
      <c r="B17" s="90">
        <v>13.582903225806449</v>
      </c>
      <c r="C17" s="90">
        <v>30.156129032258065</v>
      </c>
      <c r="D17" s="90">
        <v>20.842580645161295</v>
      </c>
      <c r="E17" s="90">
        <v>37.729999999999997</v>
      </c>
      <c r="F17" s="103">
        <v>45491</v>
      </c>
      <c r="G17" s="90">
        <v>10.24</v>
      </c>
      <c r="H17" s="103">
        <v>45495</v>
      </c>
      <c r="I17" s="90">
        <v>65.567838709677417</v>
      </c>
      <c r="J17" s="90">
        <v>809.54399999999998</v>
      </c>
      <c r="K17" s="90">
        <v>2.6825161290322574</v>
      </c>
      <c r="L17" s="90">
        <v>14.21</v>
      </c>
      <c r="M17" s="103">
        <v>45484</v>
      </c>
      <c r="N17" s="90">
        <v>6.4639999999999995</v>
      </c>
      <c r="O17" s="68">
        <v>3</v>
      </c>
      <c r="P17" s="90">
        <v>5.8579999999999997</v>
      </c>
      <c r="Q17" s="103">
        <v>45479</v>
      </c>
      <c r="R17" s="90">
        <v>26.959290322580642</v>
      </c>
      <c r="S17" s="90">
        <v>25.076903225806447</v>
      </c>
      <c r="T17" s="90">
        <v>191.798</v>
      </c>
    </row>
    <row r="18" spans="1:20" x14ac:dyDescent="0.2">
      <c r="A18" s="49" t="s">
        <v>47</v>
      </c>
      <c r="B18" s="90">
        <v>14.305677419354838</v>
      </c>
      <c r="C18" s="90">
        <v>31.1558064516129</v>
      </c>
      <c r="D18" s="90">
        <v>21.815258064516126</v>
      </c>
      <c r="E18" s="90">
        <v>41.28</v>
      </c>
      <c r="F18" s="103">
        <v>45528</v>
      </c>
      <c r="G18" s="90">
        <v>7.2439999999999998</v>
      </c>
      <c r="H18" s="103">
        <v>45509</v>
      </c>
      <c r="I18" s="90">
        <v>61.94612903225805</v>
      </c>
      <c r="J18" s="90">
        <v>721.4849999999999</v>
      </c>
      <c r="K18" s="90">
        <v>2.6486129032258066</v>
      </c>
      <c r="L18" s="90">
        <v>15.09</v>
      </c>
      <c r="M18" s="103">
        <v>45506</v>
      </c>
      <c r="N18" s="90">
        <v>2.6259999999999999</v>
      </c>
      <c r="O18" s="68">
        <v>4</v>
      </c>
      <c r="P18" s="90">
        <v>1.6160000000000001</v>
      </c>
      <c r="Q18" s="103">
        <v>45533</v>
      </c>
      <c r="R18" s="90">
        <v>28.031161290322579</v>
      </c>
      <c r="S18" s="90">
        <v>26.609193548387097</v>
      </c>
      <c r="T18" s="90">
        <v>180.80100000000002</v>
      </c>
    </row>
    <row r="19" spans="1:20" x14ac:dyDescent="0.2">
      <c r="A19" s="49" t="s">
        <v>0</v>
      </c>
      <c r="B19" s="90">
        <v>12.634299999999998</v>
      </c>
      <c r="C19" s="90">
        <v>26.115333333333332</v>
      </c>
      <c r="D19" s="90">
        <v>18.971733333333329</v>
      </c>
      <c r="E19" s="90">
        <v>31.72</v>
      </c>
      <c r="F19" s="103">
        <v>45565</v>
      </c>
      <c r="G19" s="90">
        <v>5.1970000000000001</v>
      </c>
      <c r="H19" s="103">
        <v>45559</v>
      </c>
      <c r="I19" s="90">
        <v>71.870800000000017</v>
      </c>
      <c r="J19" s="90">
        <v>490.83000000000004</v>
      </c>
      <c r="K19" s="90">
        <v>2.4904333333333333</v>
      </c>
      <c r="L19" s="90">
        <v>17.64</v>
      </c>
      <c r="M19" s="103">
        <v>45539</v>
      </c>
      <c r="N19" s="90">
        <v>42.420000000000009</v>
      </c>
      <c r="O19" s="68">
        <v>13</v>
      </c>
      <c r="P19" s="90">
        <v>11.11</v>
      </c>
      <c r="Q19" s="103">
        <v>45539</v>
      </c>
      <c r="R19" s="90">
        <v>21.087933333333332</v>
      </c>
      <c r="S19" s="90">
        <v>20.950799999999997</v>
      </c>
      <c r="T19" s="90">
        <v>107.16300000000003</v>
      </c>
    </row>
    <row r="20" spans="1:20" x14ac:dyDescent="0.2">
      <c r="A20" s="49" t="s">
        <v>1</v>
      </c>
      <c r="B20" s="90">
        <v>10.094999999999997</v>
      </c>
      <c r="C20" s="90">
        <v>23.417096774193546</v>
      </c>
      <c r="D20" s="90">
        <v>16.32125806451613</v>
      </c>
      <c r="E20" s="90">
        <v>32.409999999999997</v>
      </c>
      <c r="F20" s="103">
        <v>45571</v>
      </c>
      <c r="G20" s="90">
        <v>2.879</v>
      </c>
      <c r="H20" s="103">
        <v>45587</v>
      </c>
      <c r="I20" s="90">
        <v>65.251580645161297</v>
      </c>
      <c r="J20" s="90">
        <v>366.37200000000001</v>
      </c>
      <c r="K20" s="90">
        <v>3.1060967741935479</v>
      </c>
      <c r="L20" s="90">
        <v>21.56</v>
      </c>
      <c r="M20" s="103">
        <v>45591</v>
      </c>
      <c r="N20" s="90">
        <v>35.148000000000003</v>
      </c>
      <c r="O20" s="68">
        <v>11</v>
      </c>
      <c r="P20" s="90">
        <v>9.8979999999999997</v>
      </c>
      <c r="Q20" s="103">
        <v>45594</v>
      </c>
      <c r="R20" s="90">
        <v>17.865806451612904</v>
      </c>
      <c r="S20" s="90">
        <v>18.058935483870961</v>
      </c>
      <c r="T20" s="90">
        <v>92.393999999999991</v>
      </c>
    </row>
    <row r="21" spans="1:20" x14ac:dyDescent="0.2">
      <c r="A21" s="49" t="s">
        <v>2</v>
      </c>
      <c r="B21" s="90">
        <v>7.1256666666666666</v>
      </c>
      <c r="C21" s="90">
        <v>15.891333333333336</v>
      </c>
      <c r="D21" s="90">
        <v>11.334300000000002</v>
      </c>
      <c r="E21" s="90">
        <v>20.47</v>
      </c>
      <c r="F21" s="103">
        <v>45600</v>
      </c>
      <c r="G21" s="90">
        <v>0.41699999999999998</v>
      </c>
      <c r="H21" s="103">
        <v>45622</v>
      </c>
      <c r="I21" s="90">
        <v>76.345966666666669</v>
      </c>
      <c r="J21" s="90">
        <v>219.34200000000001</v>
      </c>
      <c r="K21" s="90">
        <v>3.5261</v>
      </c>
      <c r="L21" s="90">
        <v>23.72</v>
      </c>
      <c r="M21" s="103">
        <v>45598</v>
      </c>
      <c r="N21" s="90">
        <v>47.672000000000011</v>
      </c>
      <c r="O21" s="68">
        <v>15</v>
      </c>
      <c r="P21" s="90">
        <v>18.584</v>
      </c>
      <c r="Q21" s="103">
        <v>45626</v>
      </c>
      <c r="R21" s="90">
        <v>11.45693333333333</v>
      </c>
      <c r="S21" s="90">
        <v>12.010633333333327</v>
      </c>
      <c r="T21" s="90">
        <v>50.163000000000004</v>
      </c>
    </row>
    <row r="22" spans="1:20" ht="13.5" thickBot="1" x14ac:dyDescent="0.25">
      <c r="A22" s="69" t="s">
        <v>3</v>
      </c>
      <c r="B22" s="70">
        <v>2.9294838709677427</v>
      </c>
      <c r="C22" s="70">
        <v>11.23264516129032</v>
      </c>
      <c r="D22" s="70">
        <v>6.7567741935483872</v>
      </c>
      <c r="E22" s="70">
        <v>17.739999999999998</v>
      </c>
      <c r="F22" s="96">
        <v>45638</v>
      </c>
      <c r="G22" s="70">
        <v>-4.7</v>
      </c>
      <c r="H22" s="96">
        <v>45653</v>
      </c>
      <c r="I22" s="70">
        <v>81.232193548387087</v>
      </c>
      <c r="J22" s="70">
        <v>180.54499999999996</v>
      </c>
      <c r="K22" s="70">
        <v>2.5223870967741941</v>
      </c>
      <c r="L22" s="70">
        <v>16.07</v>
      </c>
      <c r="M22" s="96">
        <v>45636</v>
      </c>
      <c r="N22" s="70">
        <v>26.05800000000001</v>
      </c>
      <c r="O22" s="71">
        <v>16</v>
      </c>
      <c r="P22" s="70">
        <v>9.09</v>
      </c>
      <c r="Q22" s="96">
        <v>45633</v>
      </c>
      <c r="R22" s="70">
        <v>7.3796129032258078</v>
      </c>
      <c r="S22" s="70">
        <v>8.0872580645161278</v>
      </c>
      <c r="T22" s="70">
        <v>29.033000000000001</v>
      </c>
    </row>
    <row r="23" spans="1:20" ht="13.5" thickTop="1" x14ac:dyDescent="0.2">
      <c r="A23" s="49" t="s">
        <v>57</v>
      </c>
      <c r="B23" s="90">
        <v>7.5630543970814124</v>
      </c>
      <c r="C23" s="90">
        <v>20.21436488735279</v>
      </c>
      <c r="D23" s="90">
        <v>13.43064456605223</v>
      </c>
      <c r="E23" s="90">
        <v>41.28</v>
      </c>
      <c r="F23" s="103">
        <v>45162</v>
      </c>
      <c r="G23" s="90">
        <v>-5.5209999999999999</v>
      </c>
      <c r="H23" s="103">
        <v>44969</v>
      </c>
      <c r="I23" s="90">
        <v>71.446054006656411</v>
      </c>
      <c r="J23" s="90">
        <v>5506.951</v>
      </c>
      <c r="K23" s="90">
        <v>2.672534286994368</v>
      </c>
      <c r="L23" s="90">
        <v>23.72</v>
      </c>
      <c r="M23" s="103">
        <v>45232</v>
      </c>
      <c r="N23" s="90">
        <v>357.54000000000008</v>
      </c>
      <c r="O23" s="68">
        <v>131</v>
      </c>
      <c r="P23" s="90">
        <v>24.038</v>
      </c>
      <c r="Q23" s="103">
        <v>44980</v>
      </c>
      <c r="R23" s="90">
        <v>15.631224161546337</v>
      </c>
      <c r="S23" s="90">
        <v>15.183633448540704</v>
      </c>
      <c r="T23" s="90">
        <v>1179.5269999999998</v>
      </c>
    </row>
    <row r="26" spans="1:20" x14ac:dyDescent="0.2">
      <c r="A26" s="59" t="s">
        <v>56</v>
      </c>
      <c r="B26" s="59"/>
      <c r="C26" s="59"/>
    </row>
    <row r="28" spans="1:20" x14ac:dyDescent="0.2">
      <c r="B28" s="55" t="s">
        <v>26</v>
      </c>
      <c r="F28" s="55">
        <v>-0.88100000000000001</v>
      </c>
      <c r="G28" s="55" t="s">
        <v>27</v>
      </c>
      <c r="H28" s="94">
        <v>45263</v>
      </c>
      <c r="I28" s="72"/>
    </row>
    <row r="29" spans="1:20" x14ac:dyDescent="0.2">
      <c r="B29" s="55" t="s">
        <v>28</v>
      </c>
      <c r="F29" s="55">
        <v>-0.13</v>
      </c>
      <c r="G29" s="55" t="s">
        <v>27</v>
      </c>
      <c r="H29" s="94">
        <v>45029</v>
      </c>
      <c r="I29" s="72"/>
    </row>
    <row r="30" spans="1:20" x14ac:dyDescent="0.2">
      <c r="B30" s="55" t="s">
        <v>29</v>
      </c>
      <c r="F30" s="51">
        <v>233</v>
      </c>
      <c r="G30" s="55" t="s">
        <v>50</v>
      </c>
    </row>
    <row r="32" spans="1:20" x14ac:dyDescent="0.2">
      <c r="A32" s="59" t="s">
        <v>30</v>
      </c>
      <c r="B32" s="59"/>
      <c r="C32" s="59"/>
      <c r="D32" s="59"/>
      <c r="E32" s="59"/>
      <c r="F32" s="59"/>
      <c r="G32" s="59"/>
      <c r="H32" s="59"/>
    </row>
    <row r="34" spans="2:7" x14ac:dyDescent="0.2">
      <c r="B34" s="55">
        <v>-1</v>
      </c>
      <c r="C34" s="55" t="s">
        <v>70</v>
      </c>
      <c r="D34" s="56">
        <v>0</v>
      </c>
      <c r="E34" s="55" t="s">
        <v>27</v>
      </c>
      <c r="F34" s="50">
        <v>16</v>
      </c>
      <c r="G34" s="55" t="s">
        <v>50</v>
      </c>
    </row>
    <row r="35" spans="2:7" x14ac:dyDescent="0.2">
      <c r="B35" s="55">
        <v>-2.5</v>
      </c>
      <c r="C35" s="55" t="s">
        <v>71</v>
      </c>
      <c r="D35" s="56">
        <v>-1</v>
      </c>
      <c r="E35" s="55" t="s">
        <v>27</v>
      </c>
      <c r="F35" s="50">
        <v>19</v>
      </c>
      <c r="G35" s="55" t="s">
        <v>50</v>
      </c>
    </row>
    <row r="36" spans="2:7" x14ac:dyDescent="0.2">
      <c r="B36" s="50">
        <v>-5</v>
      </c>
      <c r="C36" s="50" t="s">
        <v>71</v>
      </c>
      <c r="D36" s="56">
        <v>-2.5</v>
      </c>
      <c r="E36" s="55" t="s">
        <v>27</v>
      </c>
      <c r="F36" s="50">
        <v>11</v>
      </c>
      <c r="G36" s="55" t="s">
        <v>50</v>
      </c>
    </row>
    <row r="37" spans="2:7" x14ac:dyDescent="0.2">
      <c r="C37" s="50" t="s">
        <v>72</v>
      </c>
      <c r="D37" s="56">
        <v>-5</v>
      </c>
      <c r="E37" s="55" t="s">
        <v>27</v>
      </c>
      <c r="F37" s="50">
        <v>3</v>
      </c>
      <c r="G37" s="55" t="s">
        <v>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B11" sqref="B11"/>
    </sheetView>
  </sheetViews>
  <sheetFormatPr baseColWidth="10" defaultRowHeight="12.75" x14ac:dyDescent="0.2"/>
  <cols>
    <col min="2" max="2" width="8" customWidth="1"/>
    <col min="3" max="3" width="5.5703125" bestFit="1" customWidth="1"/>
    <col min="4" max="4" width="5.28515625" bestFit="1" customWidth="1"/>
    <col min="5" max="5" width="5.5703125" bestFit="1" customWidth="1"/>
    <col min="6" max="6" width="5" bestFit="1" customWidth="1"/>
    <col min="7" max="7" width="5.5703125" bestFit="1" customWidth="1"/>
    <col min="8" max="8" width="5.7109375" bestFit="1" customWidth="1"/>
    <col min="9" max="9" width="6.28515625" customWidth="1"/>
    <col min="10" max="10" width="5.7109375" bestFit="1" customWidth="1"/>
    <col min="11" max="11" width="6.85546875" customWidth="1"/>
    <col min="12" max="12" width="8" customWidth="1"/>
    <col min="13" max="13" width="5.5703125" bestFit="1" customWidth="1"/>
    <col min="14" max="14" width="7.28515625" bestFit="1" customWidth="1"/>
    <col min="15" max="16" width="6" bestFit="1" customWidth="1"/>
    <col min="17" max="17" width="5.5703125" bestFit="1" customWidth="1"/>
    <col min="18" max="18" width="5" bestFit="1" customWidth="1"/>
    <col min="19" max="19" width="5.5703125" bestFit="1" customWidth="1"/>
    <col min="20" max="21" width="5.5703125" customWidth="1"/>
    <col min="22" max="22" width="7.140625" customWidth="1"/>
    <col min="23" max="23" width="5.5703125" customWidth="1"/>
    <col min="24" max="24" width="6" bestFit="1" customWidth="1"/>
    <col min="25" max="25" width="9.7109375" customWidth="1"/>
  </cols>
  <sheetData>
    <row r="1" spans="1:26" x14ac:dyDescent="0.2">
      <c r="A1" s="55"/>
      <c r="B1" s="49" t="s">
        <v>100</v>
      </c>
      <c r="C1" s="49">
        <v>2002</v>
      </c>
      <c r="D1" s="49" t="s">
        <v>99</v>
      </c>
      <c r="E1" s="101">
        <v>2023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6" x14ac:dyDescent="0.2">
      <c r="A2" s="55"/>
      <c r="B2" s="49" t="s">
        <v>67</v>
      </c>
      <c r="C2" s="49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6" x14ac:dyDescent="0.2">
      <c r="B3" s="1" t="s">
        <v>68</v>
      </c>
      <c r="C3" s="1"/>
    </row>
    <row r="4" spans="1:26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  <c r="Q4" s="55"/>
      <c r="R4" s="55"/>
      <c r="S4" s="55"/>
      <c r="T4" s="55"/>
      <c r="U4" s="55"/>
      <c r="V4" s="55"/>
      <c r="W4" s="55"/>
      <c r="X4" s="55"/>
      <c r="Y4" s="55"/>
    </row>
    <row r="5" spans="1:26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2"/>
      <c r="Q5" s="55"/>
      <c r="R5" s="55"/>
      <c r="S5" s="81"/>
      <c r="T5" s="81"/>
      <c r="U5" s="81"/>
      <c r="V5" s="81"/>
      <c r="W5" s="81"/>
      <c r="X5" s="55"/>
      <c r="Y5" s="55"/>
    </row>
    <row r="6" spans="1:26" x14ac:dyDescent="0.2">
      <c r="A6" s="55"/>
      <c r="B6" s="49" t="s">
        <v>89</v>
      </c>
      <c r="C6" s="4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2"/>
      <c r="Q6" s="55"/>
      <c r="R6" s="55"/>
      <c r="S6" s="55"/>
      <c r="T6" s="55"/>
      <c r="U6" s="55"/>
      <c r="V6" s="55"/>
      <c r="W6" s="55"/>
      <c r="X6" s="55"/>
      <c r="Y6" s="1" t="s">
        <v>107</v>
      </c>
    </row>
    <row r="7" spans="1:26" x14ac:dyDescent="0.2">
      <c r="A7" s="49"/>
      <c r="B7" s="49" t="s">
        <v>82</v>
      </c>
      <c r="C7" s="49"/>
      <c r="D7" s="55"/>
      <c r="E7" s="55"/>
      <c r="F7" s="55"/>
      <c r="G7" s="55"/>
      <c r="H7" s="55"/>
      <c r="I7" s="55"/>
      <c r="J7" s="55"/>
      <c r="K7" s="55"/>
      <c r="L7" s="55"/>
      <c r="M7" s="49"/>
      <c r="N7" s="49"/>
      <c r="O7" s="49"/>
      <c r="P7" s="55"/>
      <c r="Q7" s="55"/>
      <c r="R7" s="55"/>
      <c r="S7" s="55"/>
      <c r="T7" s="55"/>
      <c r="U7" s="55"/>
      <c r="V7" s="55"/>
      <c r="W7" s="55"/>
      <c r="X7" s="55"/>
    </row>
    <row r="8" spans="1:26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66"/>
    </row>
    <row r="9" spans="1:26" x14ac:dyDescent="0.2">
      <c r="A9" s="55"/>
      <c r="B9" s="3" t="s">
        <v>4</v>
      </c>
      <c r="C9" s="3"/>
      <c r="D9" s="3" t="s">
        <v>5</v>
      </c>
      <c r="E9" s="3"/>
      <c r="F9" s="3" t="s">
        <v>6</v>
      </c>
      <c r="G9" s="77"/>
      <c r="H9" s="78" t="s">
        <v>7</v>
      </c>
      <c r="I9" s="78" t="s">
        <v>9</v>
      </c>
      <c r="J9" s="3" t="s">
        <v>10</v>
      </c>
      <c r="K9" s="3"/>
      <c r="L9" s="3" t="s">
        <v>11</v>
      </c>
      <c r="M9" s="3"/>
      <c r="N9" s="3" t="s">
        <v>12</v>
      </c>
      <c r="O9" s="3"/>
      <c r="P9" s="3" t="s">
        <v>14</v>
      </c>
      <c r="Q9" s="3"/>
      <c r="R9" s="3" t="s">
        <v>96</v>
      </c>
      <c r="S9" s="3"/>
      <c r="T9" s="3" t="s">
        <v>91</v>
      </c>
      <c r="U9" s="3"/>
      <c r="V9" s="3" t="s">
        <v>69</v>
      </c>
      <c r="W9" s="55"/>
      <c r="Y9" s="78" t="s">
        <v>108</v>
      </c>
      <c r="Z9" s="78" t="s">
        <v>109</v>
      </c>
    </row>
    <row r="10" spans="1:26" x14ac:dyDescent="0.2">
      <c r="A10" s="66"/>
      <c r="B10" s="67" t="s">
        <v>27</v>
      </c>
      <c r="C10" s="79" t="s">
        <v>81</v>
      </c>
      <c r="D10" s="67" t="s">
        <v>27</v>
      </c>
      <c r="E10" s="79" t="s">
        <v>81</v>
      </c>
      <c r="F10" s="67" t="s">
        <v>27</v>
      </c>
      <c r="G10" s="79" t="s">
        <v>81</v>
      </c>
      <c r="H10" s="15" t="s">
        <v>18</v>
      </c>
      <c r="I10" s="15" t="s">
        <v>18</v>
      </c>
      <c r="J10" s="67" t="s">
        <v>60</v>
      </c>
      <c r="K10" s="79" t="s">
        <v>81</v>
      </c>
      <c r="L10" s="67" t="s">
        <v>20</v>
      </c>
      <c r="M10" s="79" t="s">
        <v>81</v>
      </c>
      <c r="N10" s="67" t="s">
        <v>21</v>
      </c>
      <c r="O10" s="79" t="s">
        <v>81</v>
      </c>
      <c r="P10" s="67" t="s">
        <v>61</v>
      </c>
      <c r="Q10" s="79" t="s">
        <v>81</v>
      </c>
      <c r="R10" s="79"/>
      <c r="S10" s="79" t="s">
        <v>81</v>
      </c>
      <c r="T10" s="67" t="s">
        <v>27</v>
      </c>
      <c r="U10" s="79" t="s">
        <v>81</v>
      </c>
      <c r="V10" s="67" t="s">
        <v>61</v>
      </c>
      <c r="W10" s="79" t="s">
        <v>81</v>
      </c>
      <c r="Y10" s="104" t="s">
        <v>22</v>
      </c>
      <c r="Z10" s="104" t="s">
        <v>22</v>
      </c>
    </row>
    <row r="11" spans="1:26" x14ac:dyDescent="0.2">
      <c r="A11" s="49" t="s">
        <v>40</v>
      </c>
      <c r="B11" s="52">
        <f>AVERAGE('2002:2023'!B11)</f>
        <v>1.4456738863287253</v>
      </c>
      <c r="C11" s="52">
        <f>STDEV('2002:2023'!B11)/SQRT(1+E$1-C$1)</f>
        <v>0.29023983562953548</v>
      </c>
      <c r="D11" s="52">
        <f>AVERAGE('2002:2023'!C11)</f>
        <v>9.1909253968253974</v>
      </c>
      <c r="E11" s="52">
        <f>STDEV('2002:2023'!C11)/SQRT(1+E$1-C$1)</f>
        <v>0.27344768604427372</v>
      </c>
      <c r="F11" s="52">
        <f>AVERAGE('2002:2023'!D11)</f>
        <v>5.1083959624082613</v>
      </c>
      <c r="G11" s="52">
        <f>STDEV('2002:2023'!D11)/SQRT(1+E$1-C$1)</f>
        <v>0.25321914359038677</v>
      </c>
      <c r="H11" s="52">
        <f>MAX('2002:2023'!E11)</f>
        <v>19.579999999999998</v>
      </c>
      <c r="I11" s="52">
        <f>MIN('2002:2023'!G11)</f>
        <v>-15.97</v>
      </c>
      <c r="J11" s="52">
        <f>AVERAGE('2002:2023'!I11)</f>
        <v>82.411814953490364</v>
      </c>
      <c r="K11" s="52">
        <f>STDEV('2002:2023'!I11)/SQRT(1+E$1-C$1)</f>
        <v>0.72286007020181553</v>
      </c>
      <c r="L11" s="52">
        <f>AVERAGE('2002:2023'!J11)</f>
        <v>174.26076190476192</v>
      </c>
      <c r="M11" s="52">
        <f>STDEV('2002:2023'!J11)/SQRT(1+E$1-C$1)</f>
        <v>5.5831093918519281</v>
      </c>
      <c r="N11" s="52">
        <f>AVERAGE('2002:2023'!K11)</f>
        <v>2.770540610599078</v>
      </c>
      <c r="O11" s="98">
        <f>STDEV('2002:2023'!K11)/SQRT(1+E$1-C$1)</f>
        <v>9.9521781159206707E-2</v>
      </c>
      <c r="P11" s="52">
        <f>AVERAGE('2002:2023'!N11)</f>
        <v>41.001571428571431</v>
      </c>
      <c r="Q11" s="52">
        <f>STDEV('2002:2023'!N11)/SQRT(1+E$1-C$1)</f>
        <v>4.3958860041734829</v>
      </c>
      <c r="R11" s="52">
        <f>AVERAGE('2002:2023'!O11)</f>
        <v>16.142857142857142</v>
      </c>
      <c r="S11" s="52">
        <f>STDEV('2002:2023'!O11)/SQRT(1+E$1-C$1)</f>
        <v>0.69832824492665158</v>
      </c>
      <c r="T11" s="52">
        <f>AVERAGE('2005:2023'!R11)</f>
        <v>5.4301381795101555</v>
      </c>
      <c r="U11" s="52">
        <f>STDEV('2005:2023'!R11)/SQRT(1+E$1-C$1)</f>
        <v>0.17067276803182663</v>
      </c>
      <c r="V11" s="52">
        <f>AVERAGE('2002:2023'!S11)</f>
        <v>27.832661332129813</v>
      </c>
      <c r="W11" s="52">
        <f>STDEV('2002:2023'!S11)/SQRT(1+E$1-C$1)</f>
        <v>1.362852359895381</v>
      </c>
      <c r="X11" s="97"/>
      <c r="Y11">
        <f>MAX('2002:2023'!N11)</f>
        <v>93.313000000000002</v>
      </c>
      <c r="Z11">
        <f>MIN('2002:2023'!N11)</f>
        <v>15.4</v>
      </c>
    </row>
    <row r="12" spans="1:26" x14ac:dyDescent="0.2">
      <c r="A12" s="49" t="s">
        <v>41</v>
      </c>
      <c r="B12" s="52">
        <f>AVERAGE('2002:2023'!B12)</f>
        <v>1.2480957072484165</v>
      </c>
      <c r="C12" s="52">
        <f>STDEV('2002:2023'!B12)/SQRT(1+E$1-C$1)</f>
        <v>0.34354955120369624</v>
      </c>
      <c r="D12" s="52">
        <f>AVERAGE('2002:2023'!C12)</f>
        <v>10.488197102979122</v>
      </c>
      <c r="E12" s="52">
        <f>STDEV('2002:2023'!C12)/SQRT(1+E$1-C$1)</f>
        <v>0.54896811629795028</v>
      </c>
      <c r="F12" s="52">
        <f>AVERAGE('2002:2023'!D12)</f>
        <v>5.6891372863647778</v>
      </c>
      <c r="G12" s="52">
        <f>STDEV('2002:2023'!D12)/SQRT(1+E$1-C$1)</f>
        <v>0.40077050550329951</v>
      </c>
      <c r="H12" s="52">
        <f>MAX('2002:2023'!E12)</f>
        <v>22.24</v>
      </c>
      <c r="I12" s="52">
        <f>MIN('2002:2023'!G12)</f>
        <v>-10.26</v>
      </c>
      <c r="J12" s="52">
        <f>AVERAGE('2002:2023'!I12)</f>
        <v>78.991887967869047</v>
      </c>
      <c r="K12" s="52">
        <f>STDEV('2002:2023'!I12)/SQRT(1+E$1-C$1)</f>
        <v>0.81785870445570785</v>
      </c>
      <c r="L12" s="52">
        <f>AVERAGE('2002:2023'!J12)</f>
        <v>238.18404761904762</v>
      </c>
      <c r="M12" s="52">
        <f>STDEV('2002:2023'!J12)/SQRT(1+E$1-C$1)</f>
        <v>8.3798133827334063</v>
      </c>
      <c r="N12" s="52">
        <f>AVERAGE('2002:2023'!K12)</f>
        <v>2.9290645924990812</v>
      </c>
      <c r="O12" s="52">
        <f>STDEV('2002:2023'!K12)/SQRT(1+E$1-C$1)</f>
        <v>0.13262657977016995</v>
      </c>
      <c r="P12" s="52">
        <f>AVERAGE('2002:2023'!N12)</f>
        <v>35.088571428571434</v>
      </c>
      <c r="Q12" s="52">
        <f>STDEV('2002:2023'!N12)/SQRT(1+E$1-C$1)</f>
        <v>4.5821794281420596</v>
      </c>
      <c r="R12" s="52">
        <f>AVERAGE('2002:2023'!O12)</f>
        <v>14.904761904761905</v>
      </c>
      <c r="S12" s="52">
        <f>STDEV('2002:2023'!O12)/SQRT(1+E$1-C$1)</f>
        <v>0.94845511204647925</v>
      </c>
      <c r="T12" s="52">
        <f>AVERAGE('2005:2023'!R12)</f>
        <v>6.1331643095757293</v>
      </c>
      <c r="U12" s="52">
        <f>STDEV('2005:2023'!R12)/SQRT(1+E$1-C$1)</f>
        <v>0.30678746839610388</v>
      </c>
      <c r="V12" s="52">
        <f>AVERAGE('2002:2023'!S12)</f>
        <v>37.725156484800557</v>
      </c>
      <c r="W12" s="52">
        <f>STDEV('2002:2023'!S12)/SQRT(1+E$1-C$1)</f>
        <v>2.2602626049053627</v>
      </c>
      <c r="X12" s="97"/>
      <c r="Y12">
        <f>MAX('2002:2023'!N12)</f>
        <v>91</v>
      </c>
      <c r="Z12">
        <f>MIN('2002:2023'!N12)</f>
        <v>4.6750000000000007</v>
      </c>
    </row>
    <row r="13" spans="1:26" x14ac:dyDescent="0.2">
      <c r="A13" s="49" t="s">
        <v>42</v>
      </c>
      <c r="B13" s="52">
        <f>AVERAGE('2002:2023'!B13)</f>
        <v>2.8008387096774192</v>
      </c>
      <c r="C13" s="52">
        <f>STDEV('2002:2023'!B13)/SQRT(1+E$1-C$1)</f>
        <v>0.2274509934939751</v>
      </c>
      <c r="D13" s="52">
        <f>AVERAGE('2002:2023'!C13)</f>
        <v>14.042253456221198</v>
      </c>
      <c r="E13" s="52">
        <f>STDEV('2002:2023'!C13)/SQRT(1+E$1-C$1)</f>
        <v>0.37252280935934778</v>
      </c>
      <c r="F13" s="52">
        <f>AVERAGE('2002:2023'!D13)</f>
        <v>8.2160383180268219</v>
      </c>
      <c r="G13" s="52">
        <f>STDEV('2002:2023'!D13)/SQRT(1+E$1-C$1)</f>
        <v>0.22341670855399137</v>
      </c>
      <c r="H13" s="52">
        <f>MAX('2002:2023'!E13)</f>
        <v>26.97</v>
      </c>
      <c r="I13" s="52">
        <f>MIN('2002:2023'!G13)</f>
        <v>-8.4</v>
      </c>
      <c r="J13" s="52">
        <f>AVERAGE('2002:2023'!I13)</f>
        <v>73.015063790295343</v>
      </c>
      <c r="K13" s="52">
        <f>STDEV('2002:2023'!I13)/SQRT(1+E$1-C$1)</f>
        <v>1.0467438027860509</v>
      </c>
      <c r="L13" s="52">
        <f>AVERAGE('2002:2023'!J13)</f>
        <v>405.76614285714288</v>
      </c>
      <c r="M13" s="52">
        <f>STDEV('2002:2023'!J13)/SQRT(1+E$1-C$1)</f>
        <v>11.504806431797068</v>
      </c>
      <c r="N13" s="52">
        <f>AVERAGE('2002:2023'!K13)</f>
        <v>3.1410771535335704</v>
      </c>
      <c r="O13" s="52">
        <f>STDEV('2002:2023'!K13)/SQRT(1+E$1-C$1)</f>
        <v>0.11029368539556812</v>
      </c>
      <c r="P13" s="52">
        <f>AVERAGE('2002:2023'!N13)</f>
        <v>39.307857142857145</v>
      </c>
      <c r="Q13" s="52">
        <f>STDEV('2002:2023'!N13)/SQRT(1+E$1-C$1)</f>
        <v>6.0580674938786876</v>
      </c>
      <c r="R13" s="52">
        <f>AVERAGE('2002:2023'!O13)</f>
        <v>13.380952380952381</v>
      </c>
      <c r="S13" s="52">
        <f>STDEV('2002:2023'!O13)/SQRT(1+E$1-C$1)</f>
        <v>0.9942475237726961</v>
      </c>
      <c r="T13" s="52">
        <f>AVERAGE('2005:2023'!R13)</f>
        <v>8.6704630463725536</v>
      </c>
      <c r="U13" s="52">
        <f>STDEV('2005:2023'!R13)/SQRT(1+E$1-C$1)</f>
        <v>0.18004944977814291</v>
      </c>
      <c r="V13" s="52">
        <f>AVERAGE('2002:2023'!S13)</f>
        <v>68.146619601974464</v>
      </c>
      <c r="W13" s="52">
        <f>STDEV('2002:2023'!S13)/SQRT(1+E$1-C$1)</f>
        <v>3.4865263277253828</v>
      </c>
      <c r="X13" s="97"/>
      <c r="Y13">
        <f>MAX('2002:2023'!N13)</f>
        <v>91.856999999999999</v>
      </c>
      <c r="Z13">
        <f>MIN('2002:2023'!N13)</f>
        <v>3.8380000000000001</v>
      </c>
    </row>
    <row r="14" spans="1:26" x14ac:dyDescent="0.2">
      <c r="A14" s="49" t="s">
        <v>43</v>
      </c>
      <c r="B14" s="52">
        <f>AVERAGE('2002:2023'!B14)</f>
        <v>4.6645944903581276</v>
      </c>
      <c r="C14" s="52">
        <f>STDEV('2002:2023'!B14)/SQRT(1+E$1-C$1)</f>
        <v>0.276653653000132</v>
      </c>
      <c r="D14" s="52">
        <f>AVERAGE('2002:2023'!C14)</f>
        <v>16.637972924901188</v>
      </c>
      <c r="E14" s="52">
        <f>STDEV('2002:2023'!C14)/SQRT(1+E$1-C$1)</f>
        <v>0.36775997282779027</v>
      </c>
      <c r="F14" s="52">
        <f>AVERAGE('2002:2023'!D14)</f>
        <v>10.527283298348571</v>
      </c>
      <c r="G14" s="52">
        <f>STDEV('2002:2023'!D14)/SQRT(1+E$1-C$1)</f>
        <v>0.25517747847355599</v>
      </c>
      <c r="H14" s="52">
        <f>MAX('2002:2023'!E14)</f>
        <v>29.19</v>
      </c>
      <c r="I14" s="52">
        <f>MIN('2002:2023'!G14)</f>
        <v>-5.0419999999999998</v>
      </c>
      <c r="J14" s="52">
        <f>AVERAGE('2002:2023'!I14)</f>
        <v>73.12925131235157</v>
      </c>
      <c r="K14" s="52">
        <f>STDEV('2002:2023'!I14)/SQRT(1+E$1-C$1)</f>
        <v>1.0253828424068663</v>
      </c>
      <c r="L14" s="52">
        <f>AVERAGE('2002:2023'!J14)</f>
        <v>506.42654545454536</v>
      </c>
      <c r="M14" s="52">
        <f>STDEV('2002:2023'!J14)/SQRT(1+E$1-C$1)</f>
        <v>12.582316732374869</v>
      </c>
      <c r="N14" s="52">
        <f>AVERAGE('2002:2023'!K14)</f>
        <v>2.674177345932732</v>
      </c>
      <c r="O14" s="52">
        <f>STDEV('2002:2023'!K14)/SQRT(1+E$1-C$1)</f>
        <v>6.7331366409066562E-2</v>
      </c>
      <c r="P14" s="52">
        <f>AVERAGE('2002:2023'!N14)</f>
        <v>45.81009090909091</v>
      </c>
      <c r="Q14" s="52">
        <f>STDEV('2002:2023'!N14)/SQRT(1+E$1-C$1)</f>
        <v>3.9454341581853996</v>
      </c>
      <c r="R14" s="52">
        <f>AVERAGE('2002:2023'!O14)</f>
        <v>14.409090909090908</v>
      </c>
      <c r="S14" s="52">
        <f>STDEV('2002:2023'!O14)/SQRT(1+E$1-C$1)</f>
        <v>1.0520215355660576</v>
      </c>
      <c r="T14" s="52">
        <f>AVERAGE('2005:2023'!R14)</f>
        <v>12.425958880023643</v>
      </c>
      <c r="U14" s="52">
        <f>STDEV('2005:2023'!R14)/SQRT(1+E$1-C$1)</f>
        <v>0.22195607831990963</v>
      </c>
      <c r="V14" s="52">
        <f>AVERAGE('2002:2023'!S14)</f>
        <v>83.860101587670428</v>
      </c>
      <c r="W14" s="52">
        <f>STDEV('2002:2023'!S14)/SQRT(1+E$1-C$1)</f>
        <v>4.0919326408180003</v>
      </c>
      <c r="X14" s="97"/>
      <c r="Y14">
        <f>MAX('2002:2023'!N14)</f>
        <v>82.45</v>
      </c>
      <c r="Z14">
        <f>MIN('2002:2023'!N14)</f>
        <v>14.773</v>
      </c>
    </row>
    <row r="15" spans="1:26" x14ac:dyDescent="0.2">
      <c r="A15" s="49" t="s">
        <v>44</v>
      </c>
      <c r="B15" s="52">
        <f>AVERAGE('2002:2023'!B15)</f>
        <v>7.3238822091886622</v>
      </c>
      <c r="C15" s="52">
        <f>STDEV('2002:2023'!B15)/SQRT(1+E$1-C$1)</f>
        <v>0.21370547604346335</v>
      </c>
      <c r="D15" s="52">
        <f>AVERAGE('2002:2023'!C15)</f>
        <v>20.803641949448402</v>
      </c>
      <c r="E15" s="52">
        <f>STDEV('2002:2023'!C15)/SQRT(1+E$1-C$1)</f>
        <v>0.40728830250283216</v>
      </c>
      <c r="F15" s="52">
        <f>AVERAGE('2002:2023'!D15)</f>
        <v>13.909711182717274</v>
      </c>
      <c r="G15" s="52">
        <f>STDEV('2002:2023'!D15)/SQRT(1+E$1-C$1)</f>
        <v>0.29197674595806938</v>
      </c>
      <c r="H15" s="52">
        <f>MAX('2002:2023'!E15)</f>
        <v>34.06</v>
      </c>
      <c r="I15" s="52">
        <f>MIN('2002:2023'!G15)</f>
        <v>-1.4419999999999999</v>
      </c>
      <c r="J15" s="52">
        <f>AVERAGE('2002:2023'!I15)</f>
        <v>71.142145282914797</v>
      </c>
      <c r="K15" s="52">
        <f>STDEV('2002:2023'!I15)/SQRT(1+E$1-C$1)</f>
        <v>0.80928669892424576</v>
      </c>
      <c r="L15" s="52">
        <f>AVERAGE('2002:2023'!J15)</f>
        <v>628.47077272727267</v>
      </c>
      <c r="M15" s="52">
        <f>STDEV('2002:2023'!J15)/SQRT(1+E$1-C$1)</f>
        <v>15.072904670837591</v>
      </c>
      <c r="N15" s="52">
        <f>AVERAGE('2002:2023'!K15)</f>
        <v>2.1925455630862505</v>
      </c>
      <c r="O15" s="52">
        <f>STDEV('2002:2023'!K15)/SQRT(1+E$1-C$1)</f>
        <v>4.4003370974402781E-2</v>
      </c>
      <c r="P15" s="52">
        <f>AVERAGE('2002:2023'!N15)</f>
        <v>47.430045454545464</v>
      </c>
      <c r="Q15" s="52">
        <f>STDEV('2002:2023'!N15)/SQRT(1+E$1-C$1)</f>
        <v>7.4350296277040222</v>
      </c>
      <c r="R15" s="52">
        <f>AVERAGE('2002:2023'!O15)</f>
        <v>12.636363636363637</v>
      </c>
      <c r="S15" s="52">
        <f>STDEV('2002:2023'!O15)/SQRT(1+E$1-C$1)</f>
        <v>1.0011799414134044</v>
      </c>
      <c r="T15" s="52">
        <f>AVERAGE('2005:2023'!R15)</f>
        <v>16.71997100055389</v>
      </c>
      <c r="U15" s="52">
        <f>STDEV('2005:2023'!R15)/SQRT(1+E$1-C$1)</f>
        <v>0.27843209464163293</v>
      </c>
      <c r="V15" s="52">
        <f>AVERAGE('2002:2023'!S15)</f>
        <v>113.64707989223584</v>
      </c>
      <c r="W15" s="52">
        <f>STDEV('2002:2023'!S15)/SQRT(1+E$1-C$1)</f>
        <v>5.6262991319332505</v>
      </c>
      <c r="X15" s="97"/>
      <c r="Y15">
        <f>MAX('2002:2023'!N15)</f>
        <v>171.27</v>
      </c>
      <c r="Z15">
        <f>MIN('2002:2023'!N15)</f>
        <v>4.1370000000000005</v>
      </c>
    </row>
    <row r="16" spans="1:26" x14ac:dyDescent="0.2">
      <c r="A16" s="49" t="s">
        <v>45</v>
      </c>
      <c r="B16" s="52">
        <f>AVERAGE('2002:2023'!B16)</f>
        <v>11.128437878787878</v>
      </c>
      <c r="C16" s="52">
        <f>STDEV('2002:2023'!B16)/SQRT(1+E$1-C$1)</f>
        <v>0.28024669687210069</v>
      </c>
      <c r="D16" s="52">
        <f>AVERAGE('2002:2023'!C16)</f>
        <v>25.793530303030309</v>
      </c>
      <c r="E16" s="52">
        <f>STDEV('2002:2023'!C16)/SQRT(1+E$1-C$1)</f>
        <v>0.45662337597185082</v>
      </c>
      <c r="F16" s="52">
        <f>AVERAGE('2002:2023'!D16)</f>
        <v>17.987079564259616</v>
      </c>
      <c r="G16" s="52">
        <f>STDEV('2002:2023'!D16)/SQRT(1+E$1-C$1)</f>
        <v>0.30900212772211139</v>
      </c>
      <c r="H16" s="52">
        <f>MAX('2002:2023'!E16)</f>
        <v>40.520000000000003</v>
      </c>
      <c r="I16" s="52">
        <f>MIN('2002:2023'!G16)</f>
        <v>1.63</v>
      </c>
      <c r="J16" s="52">
        <f>AVERAGE('2002:2023'!I16)</f>
        <v>69.30308430716741</v>
      </c>
      <c r="K16" s="52">
        <f>STDEV('2002:2023'!I16)/SQRT(1+E$1-C$1)</f>
        <v>1.0076221724471304</v>
      </c>
      <c r="L16" s="52">
        <f>AVERAGE('2002:2023'!J16)</f>
        <v>680.71604545454545</v>
      </c>
      <c r="M16" s="52">
        <f>STDEV('2002:2023'!J16)/SQRT(1+E$1-C$1)</f>
        <v>12.238520488291291</v>
      </c>
      <c r="N16" s="52">
        <f>AVERAGE('2002:2023'!K16)</f>
        <v>2.1016208091553836</v>
      </c>
      <c r="O16" s="52">
        <f>STDEV('2002:2023'!K16)/SQRT(1+E$1-C$1)</f>
        <v>5.269607081076124E-2</v>
      </c>
      <c r="P16" s="52">
        <f>AVERAGE('2002:2023'!N16)</f>
        <v>46.143363636363645</v>
      </c>
      <c r="Q16" s="52">
        <f>STDEV('2002:2023'!N16)/SQRT(1+E$1-C$1)</f>
        <v>5.1106036399951602</v>
      </c>
      <c r="R16" s="52">
        <f>AVERAGE('2002:2023'!O16)</f>
        <v>9.954545454545455</v>
      </c>
      <c r="S16" s="52">
        <f>STDEV('2002:2023'!O16)/SQRT(1+E$1-C$1)</f>
        <v>0.51167018228810168</v>
      </c>
      <c r="T16" s="52">
        <f>AVERAGE('2005:2023'!R16)</f>
        <v>21.03037105263158</v>
      </c>
      <c r="U16" s="52">
        <f>STDEV('2005:2023'!R16)/SQRT(1+E$1-C$1)</f>
        <v>0.3526111428297824</v>
      </c>
      <c r="V16" s="52">
        <f>AVERAGE('2002:2023'!S16)</f>
        <v>139.62383154035027</v>
      </c>
      <c r="W16" s="52">
        <f>STDEV('2002:2023'!S16)/SQRT(1+E$1-C$1)</f>
        <v>6.8384292919223819</v>
      </c>
      <c r="X16" s="97"/>
      <c r="Y16">
        <f>MAX('2002:2023'!N16)</f>
        <v>81.209999999999994</v>
      </c>
      <c r="Z16">
        <f>MIN('2002:2023'!N16)</f>
        <v>9.6959999999999997</v>
      </c>
    </row>
    <row r="17" spans="1:26" x14ac:dyDescent="0.2">
      <c r="A17" s="49" t="s">
        <v>46</v>
      </c>
      <c r="B17" s="52">
        <f>AVERAGE('2002:2023'!B17)</f>
        <v>12.798368035190613</v>
      </c>
      <c r="C17" s="52">
        <f>STDEV('2002:2023'!B17)/SQRT(1+E$1-C$1)</f>
        <v>0.29127357965365147</v>
      </c>
      <c r="D17" s="52">
        <f>AVERAGE('2002:2023'!C17)</f>
        <v>28.619384164222868</v>
      </c>
      <c r="E17" s="52">
        <f>STDEV('2002:2023'!C17)/SQRT(1+E$1-C$1)</f>
        <v>0.31023460172952938</v>
      </c>
      <c r="F17" s="52">
        <f>AVERAGE('2002:2023'!D17)</f>
        <v>20.089487641298017</v>
      </c>
      <c r="G17" s="52">
        <f>STDEV('2002:2023'!D17)/SQRT(1+E$1-C$1)</f>
        <v>0.25383944291537486</v>
      </c>
      <c r="H17" s="52">
        <f>MAX('2002:2023'!E17)</f>
        <v>39.58</v>
      </c>
      <c r="I17" s="52">
        <f>MIN('2002:2023'!G17)</f>
        <v>4.38</v>
      </c>
      <c r="J17" s="52">
        <f>AVERAGE('2002:2023'!I17)</f>
        <v>65.033355556248836</v>
      </c>
      <c r="K17" s="52">
        <f>STDEV('2002:2023'!I17)/SQRT(1+E$1-C$1)</f>
        <v>0.88743902853673318</v>
      </c>
      <c r="L17" s="52">
        <f>AVERAGE('2002:2023'!J17)</f>
        <v>752.1974090909091</v>
      </c>
      <c r="M17" s="52">
        <f>STDEV('2002:2023'!J17)/SQRT(1+E$1-C$1)</f>
        <v>10.621794987482108</v>
      </c>
      <c r="N17" s="52">
        <f>AVERAGE('2002:2023'!K17)</f>
        <v>2.4680175972577527</v>
      </c>
      <c r="O17" s="52">
        <f>STDEV('2002:2023'!K17)/SQRT(1+E$1-C$1)</f>
        <v>5.6340849613412743E-2</v>
      </c>
      <c r="P17" s="52">
        <f>AVERAGE('2002:2023'!N17)</f>
        <v>21.220272727272725</v>
      </c>
      <c r="Q17" s="52">
        <f>STDEV('2002:2023'!N17)/SQRT(1+E$1-C$1)</f>
        <v>4.5552978491305689</v>
      </c>
      <c r="R17" s="52">
        <f>AVERAGE('2002:2023'!O17)</f>
        <v>5.3181818181818183</v>
      </c>
      <c r="S17" s="52">
        <f>STDEV('2002:2023'!O17)/SQRT(1+E$1-C$1)</f>
        <v>0.74840772864525285</v>
      </c>
      <c r="T17" s="52">
        <f>AVERAGE('2005:2023'!R17)</f>
        <v>24.484174634854117</v>
      </c>
      <c r="U17" s="52">
        <f>STDEV('2005:2023'!R17)/SQRT(1+E$1-C$1)</f>
        <v>0.3490255146030124</v>
      </c>
      <c r="V17" s="52">
        <f>AVERAGE('2002:2023'!S17)</f>
        <v>166.81123606086797</v>
      </c>
      <c r="W17" s="52">
        <f>STDEV('2002:2023'!S17)/SQRT(1+E$1-C$1)</f>
        <v>7.3938563963093733</v>
      </c>
      <c r="X17" s="97"/>
      <c r="Y17">
        <f>MAX('2002:2023'!N17)</f>
        <v>98.739000000000004</v>
      </c>
      <c r="Z17">
        <f>MIN('2002:2023'!N17)</f>
        <v>0</v>
      </c>
    </row>
    <row r="18" spans="1:26" x14ac:dyDescent="0.2">
      <c r="A18" s="49" t="s">
        <v>47</v>
      </c>
      <c r="B18" s="52">
        <f>AVERAGE('2002:2023'!B18)</f>
        <v>12.788857771260997</v>
      </c>
      <c r="C18" s="52">
        <f>STDEV('2002:2023'!B18)/SQRT(1+E$1-C$1)</f>
        <v>0.23874119779910902</v>
      </c>
      <c r="D18" s="52">
        <f>AVERAGE('2002:2023'!C18)</f>
        <v>28.271451612903221</v>
      </c>
      <c r="E18" s="52">
        <f>STDEV('2002:2023'!C18)/SQRT(1+E$1-C$1)</f>
        <v>0.3649819622933822</v>
      </c>
      <c r="F18" s="52">
        <f>AVERAGE('2002:2023'!D18)</f>
        <v>19.969173340300742</v>
      </c>
      <c r="G18" s="52">
        <f>STDEV('2002:2023'!D18)/SQRT(1+E$1-C$1)</f>
        <v>0.264074902150576</v>
      </c>
      <c r="H18" s="52">
        <f>MAX('2002:2023'!E18)</f>
        <v>41.28</v>
      </c>
      <c r="I18" s="52">
        <f>MIN('2002:2023'!G18)</f>
        <v>3.3130000000000002</v>
      </c>
      <c r="J18" s="52">
        <f>AVERAGE('2002:2023'!I18)</f>
        <v>65.191953415850335</v>
      </c>
      <c r="K18" s="52">
        <f>STDEV('2002:2023'!I18)/SQRT(1+E$1-C$1)</f>
        <v>0.74140702774800771</v>
      </c>
      <c r="L18" s="52">
        <f>AVERAGE('2002:2023'!J18)</f>
        <v>658.6365454545454</v>
      </c>
      <c r="M18" s="52">
        <f>STDEV('2002:2023'!J18)/SQRT(1+E$1-C$1)</f>
        <v>12.190945252358629</v>
      </c>
      <c r="N18" s="52">
        <f>AVERAGE('2002:2023'!K18)</f>
        <v>2.3906070907687025</v>
      </c>
      <c r="O18" s="52">
        <f>STDEV('2002:2023'!K18)/SQRT(1+E$1-C$1)</f>
        <v>4.0094613884582977E-2</v>
      </c>
      <c r="P18" s="52">
        <f>AVERAGE('2002:2023'!N18)</f>
        <v>22.346136363636361</v>
      </c>
      <c r="Q18" s="52">
        <f>STDEV('2002:2023'!N18)/SQRT(1+E$1-C$1)</f>
        <v>4.2779203388470712</v>
      </c>
      <c r="R18" s="52">
        <f>AVERAGE('2002:2023'!O18)</f>
        <v>5.9545454545454541</v>
      </c>
      <c r="S18" s="52">
        <f>STDEV('2002:2023'!O18)/SQRT(1+E$1-C$1)</f>
        <v>0.64625887327517206</v>
      </c>
      <c r="T18" s="52">
        <f>AVERAGE('2005:2023'!R18)</f>
        <v>24.191835863466142</v>
      </c>
      <c r="U18" s="52">
        <f>STDEV('2005:2023'!R18)/SQRT(1+E$1-C$1)</f>
        <v>0.37458764701934671</v>
      </c>
      <c r="V18" s="52">
        <f>AVERAGE('2002:2023'!S18)</f>
        <v>147.73574565668602</v>
      </c>
      <c r="W18" s="52">
        <f>STDEV('2002:2023'!S18)/SQRT(1+E$1-C$1)</f>
        <v>6.28337500769873</v>
      </c>
      <c r="X18" s="97"/>
      <c r="Y18">
        <f>MAX('2002:2023'!N18)</f>
        <v>64.8</v>
      </c>
      <c r="Z18">
        <f>MIN('2002:2023'!N18)</f>
        <v>0</v>
      </c>
    </row>
    <row r="19" spans="1:26" x14ac:dyDescent="0.2">
      <c r="A19" s="49" t="s">
        <v>0</v>
      </c>
      <c r="B19" s="52">
        <f>AVERAGE('2002:2023'!B19)</f>
        <v>10.437084848484849</v>
      </c>
      <c r="C19" s="52">
        <f>STDEV('2002:2023'!B19)/SQRT(1+E$1-C$1)</f>
        <v>0.25999009139300627</v>
      </c>
      <c r="D19" s="52">
        <f>AVERAGE('2002:2023'!C19)</f>
        <v>24.566621212121209</v>
      </c>
      <c r="E19" s="52">
        <f>STDEV('2002:2023'!C19)/SQRT(1+E$1-C$1)</f>
        <v>0.29215955738657673</v>
      </c>
      <c r="F19" s="52">
        <f>AVERAGE('2002:2023'!D19)</f>
        <v>17.0793753801603</v>
      </c>
      <c r="G19" s="52">
        <f>STDEV('2002:2023'!D19)/SQRT(1+E$1-C$1)</f>
        <v>0.2338250172297455</v>
      </c>
      <c r="H19" s="52">
        <f>MAX('2002:2023'!E19)</f>
        <v>36.799999999999997</v>
      </c>
      <c r="I19" s="52">
        <f>MIN('2002:2023'!G19)</f>
        <v>-0.56000000000000005</v>
      </c>
      <c r="J19" s="52">
        <f>AVERAGE('2002:2023'!I19)</f>
        <v>69.500232262845842</v>
      </c>
      <c r="K19" s="52">
        <f>STDEV('2002:2023'!I19)/SQRT(1+E$1-C$1)</f>
        <v>0.82827467928589515</v>
      </c>
      <c r="L19" s="52">
        <f>AVERAGE('2002:2023'!J19)</f>
        <v>475.44968981818187</v>
      </c>
      <c r="M19" s="52">
        <f>STDEV('2002:2023'!J19)/SQRT(1+E$1-C$1)</f>
        <v>7.4771481159542637</v>
      </c>
      <c r="N19" s="52">
        <f>AVERAGE('2002:2023'!K19)</f>
        <v>2.1562402613087399</v>
      </c>
      <c r="O19" s="52">
        <f>STDEV('2002:2023'!K19)/SQRT(1+E$1-C$1)</f>
        <v>4.4186869943419707E-2</v>
      </c>
      <c r="P19" s="52">
        <f>AVERAGE('2002:2023'!N19)</f>
        <v>27.197499999999994</v>
      </c>
      <c r="Q19" s="52">
        <f>STDEV('2002:2023'!N19)/SQRT(1+E$1-C$1)</f>
        <v>2.7322527412755564</v>
      </c>
      <c r="R19" s="52">
        <f>AVERAGE('2002:2023'!O19)</f>
        <v>9.1818181818181817</v>
      </c>
      <c r="S19" s="52">
        <f>STDEV('2002:2023'!O19)/SQRT(1+E$1-C$1)</f>
        <v>0.60171602957208836</v>
      </c>
      <c r="T19" s="52">
        <f>AVERAGE('2005:2023'!R19)</f>
        <v>20.198344508009153</v>
      </c>
      <c r="U19" s="52">
        <f>STDEV('2005:2023'!R19)/SQRT(1+E$1-C$1)</f>
        <v>0.23641172711417835</v>
      </c>
      <c r="V19" s="52">
        <f>AVERAGE('2002:2023'!S19)</f>
        <v>99.879377355025156</v>
      </c>
      <c r="W19" s="52">
        <f>STDEV('2002:2023'!S19)/SQRT(1+E$1-C$1)</f>
        <v>4.169822024861892</v>
      </c>
      <c r="X19" s="97"/>
      <c r="Y19">
        <f>MAX('2002:2023'!N19)</f>
        <v>48.067999999999998</v>
      </c>
      <c r="Z19">
        <f>MIN('2002:2023'!N19)</f>
        <v>8.7890000000000015</v>
      </c>
    </row>
    <row r="20" spans="1:26" x14ac:dyDescent="0.2">
      <c r="A20" s="49" t="s">
        <v>1</v>
      </c>
      <c r="B20" s="52">
        <f>AVERAGE('2002:2023'!B20)</f>
        <v>7.4076114369501473</v>
      </c>
      <c r="C20" s="52">
        <f>STDEV('2002:2023'!B20)/SQRT(1+E$1-C$1)</f>
        <v>0.32056766016504634</v>
      </c>
      <c r="D20" s="52">
        <f>AVERAGE('2002:2023'!C20)</f>
        <v>19.82124486803519</v>
      </c>
      <c r="E20" s="52">
        <f>STDEV('2002:2023'!C20)/SQRT(1+E$1-C$1)</f>
        <v>0.43366814798077258</v>
      </c>
      <c r="F20" s="52">
        <f>AVERAGE('2002:2023'!D20)</f>
        <v>13.260461235337248</v>
      </c>
      <c r="G20" s="52">
        <f>STDEV('2002:2023'!D20)/SQRT(1+E$1-C$1)</f>
        <v>0.32503499680729075</v>
      </c>
      <c r="H20" s="52">
        <f>MAX('2002:2023'!E20)</f>
        <v>32.409999999999997</v>
      </c>
      <c r="I20" s="52">
        <f>MIN('2002:2023'!G20)</f>
        <v>-3.17</v>
      </c>
      <c r="J20" s="52">
        <f>AVERAGE('2002:2023'!I20)</f>
        <v>74.197208455522983</v>
      </c>
      <c r="K20" s="52">
        <f>STDEV('2002:2023'!I20)/SQRT(1+E$1-C$1)</f>
        <v>0.82382406606211178</v>
      </c>
      <c r="L20" s="52">
        <f>AVERAGE('2002:2023'!J20)</f>
        <v>324.42919818181821</v>
      </c>
      <c r="M20" s="52">
        <f>STDEV('2002:2023'!J20)/SQRT(1+E$1-C$1)</f>
        <v>8.9051663471225257</v>
      </c>
      <c r="N20" s="52">
        <f>AVERAGE('2002:2023'!K20)</f>
        <v>2.2018245662267839</v>
      </c>
      <c r="O20" s="52">
        <f>STDEV('2002:2023'!K20)/SQRT(1+E$1-C$1)</f>
        <v>7.7727067943410985E-2</v>
      </c>
      <c r="P20" s="52">
        <f>AVERAGE('2002:2023'!N20)</f>
        <v>42.177363636363637</v>
      </c>
      <c r="Q20" s="52">
        <f>STDEV('2002:2023'!N20)/SQRT(1+E$1-C$1)</f>
        <v>5.0438629532867703</v>
      </c>
      <c r="R20" s="52">
        <f>AVERAGE('2002:2023'!O20)</f>
        <v>12.681818181818182</v>
      </c>
      <c r="S20" s="52">
        <f>STDEV('2002:2023'!O20)/SQRT(1+E$1-C$1)</f>
        <v>0.99650115965631458</v>
      </c>
      <c r="T20" s="52">
        <f>AVERAGE('2005:2023'!R20)</f>
        <v>15.252715548953027</v>
      </c>
      <c r="U20" s="52">
        <f>STDEV('2005:2023'!R20)/SQRT(1+E$1-C$1)</f>
        <v>0.27816141162027691</v>
      </c>
      <c r="V20" s="52">
        <f>AVERAGE('2002:2023'!S20)</f>
        <v>63.438296855301843</v>
      </c>
      <c r="W20" s="52">
        <f>STDEV('2002:2023'!S20)/SQRT(1+E$1-C$1)</f>
        <v>3.0331220160218875</v>
      </c>
      <c r="X20" s="97"/>
      <c r="Y20">
        <f>MAX('2002:2023'!N20)</f>
        <v>96.2</v>
      </c>
      <c r="Z20">
        <f>MIN('2002:2023'!N20)</f>
        <v>12.214</v>
      </c>
    </row>
    <row r="21" spans="1:26" x14ac:dyDescent="0.2">
      <c r="A21" s="49" t="s">
        <v>2</v>
      </c>
      <c r="B21" s="52">
        <f>AVERAGE('2002:2023'!B21)</f>
        <v>4.5545111111111094</v>
      </c>
      <c r="C21" s="52">
        <f>STDEV('2002:2023'!B21)/SQRT(1+E$1-C$1)</f>
        <v>0.33217541043801502</v>
      </c>
      <c r="D21" s="52">
        <f>AVERAGE('2002:2023'!C21)</f>
        <v>12.913233333333334</v>
      </c>
      <c r="E21" s="52">
        <f>STDEV('2002:2023'!C21)/SQRT(1+E$1-C$1)</f>
        <v>0.36125390321892381</v>
      </c>
      <c r="F21" s="52">
        <f>AVERAGE('2002:2023'!D21)</f>
        <v>8.5694985275061324</v>
      </c>
      <c r="G21" s="52">
        <f>STDEV('2002:2023'!D21)/SQRT(1+E$1-C$1)</f>
        <v>0.30822348490412865</v>
      </c>
      <c r="H21" s="52">
        <f>MAX('2002:2023'!E21)</f>
        <v>23.1</v>
      </c>
      <c r="I21" s="52">
        <f>MIN('2002:2023'!G21)</f>
        <v>-6.87</v>
      </c>
      <c r="J21" s="52">
        <f>AVERAGE('2002:2023'!I21)</f>
        <v>80.815698901602474</v>
      </c>
      <c r="K21" s="52">
        <f>STDEV('2002:2023'!I21)/SQRT(1+E$1-C$1)</f>
        <v>1.0029350909729344</v>
      </c>
      <c r="L21" s="52">
        <f>AVERAGE('2002:2023'!J21)</f>
        <v>182.23763276190476</v>
      </c>
      <c r="M21" s="52">
        <f>STDEV('2002:2023'!J21)/SQRT(1+E$1-C$1)</f>
        <v>5.0930824311026468</v>
      </c>
      <c r="N21" s="52">
        <f>AVERAGE('2002:2023'!K21)</f>
        <v>2.5811886592329945</v>
      </c>
      <c r="O21" s="52">
        <f>STDEV('2002:2023'!K21)/SQRT(1+E$1-C$1)</f>
        <v>0.10049223619835217</v>
      </c>
      <c r="P21" s="52">
        <f>AVERAGE('2002:2023'!N21)</f>
        <v>58.167761904761903</v>
      </c>
      <c r="Q21" s="52">
        <f>STDEV('2002:2023'!N21)/SQRT(1+E$1-C$1)</f>
        <v>6.3304912497533321</v>
      </c>
      <c r="R21" s="52">
        <f>AVERAGE('2002:2023'!O21)</f>
        <v>16.333333333333332</v>
      </c>
      <c r="S21" s="52">
        <f>STDEV('2002:2023'!O21)/SQRT(1+E$1-C$1)</f>
        <v>0.97545638114430933</v>
      </c>
      <c r="T21" s="52">
        <f>AVERAGE('2005:2023'!R21)</f>
        <v>9.87563599294349</v>
      </c>
      <c r="U21" s="52">
        <f>STDEV('2005:2023'!R21)/SQRT(1+E$1-C$1)</f>
        <v>0.24953583923795267</v>
      </c>
      <c r="V21" s="52">
        <f>AVERAGE('2002:2023'!S21)</f>
        <v>33.024231095344305</v>
      </c>
      <c r="W21" s="52">
        <f>STDEV('2002:2023'!S21)/SQRT(1+E$1-C$1)</f>
        <v>1.5441759674681177</v>
      </c>
      <c r="X21" s="97"/>
      <c r="Y21">
        <f>MAX('2002:2023'!N21)</f>
        <v>126.27699999999999</v>
      </c>
      <c r="Z21">
        <f>MIN('2002:2023'!N21)</f>
        <v>22.71</v>
      </c>
    </row>
    <row r="22" spans="1:26" ht="13.5" thickBot="1" x14ac:dyDescent="0.25">
      <c r="A22" s="69" t="s">
        <v>3</v>
      </c>
      <c r="B22" s="70">
        <f>AVERAGE('2002:2023'!B22)</f>
        <v>2.2313644790507974</v>
      </c>
      <c r="C22" s="70">
        <f>STDEV('2002:2023'!B22)/SQRT(1+E$1-C$1)</f>
        <v>0.3298121821100089</v>
      </c>
      <c r="D22" s="70">
        <f>AVERAGE('2002:2023'!C22)</f>
        <v>9.5590763811642567</v>
      </c>
      <c r="E22" s="70">
        <f>STDEV('2002:2023'!C22)/SQRT(1+E$1-C$1)</f>
        <v>0.26891867479701248</v>
      </c>
      <c r="F22" s="70">
        <f>AVERAGE('2002:2023'!D22)</f>
        <v>5.6880233648056917</v>
      </c>
      <c r="G22" s="70">
        <f>STDEV('2002:2023'!D22)/SQRT(1+E$1-C$1)</f>
        <v>0.2786048180342221</v>
      </c>
      <c r="H22" s="70">
        <f>MAX('2002:2023'!E22)</f>
        <v>18.079999999999998</v>
      </c>
      <c r="I22" s="70">
        <f>MIN('2002:2023'!G22)</f>
        <v>-14.55</v>
      </c>
      <c r="J22" s="70">
        <f>AVERAGE('2002:2023'!I22)</f>
        <v>83.912230119003468</v>
      </c>
      <c r="K22" s="70">
        <f>STDEV('2002:2023'!I22)/SQRT(1+E$1-C$1)</f>
        <v>0.82809624029081663</v>
      </c>
      <c r="L22" s="70">
        <f>AVERAGE('2002:2023'!J22)</f>
        <v>146.50057714285717</v>
      </c>
      <c r="M22" s="70">
        <f>STDEV('2002:2023'!J22)/SQRT(1+E$1-C$1)</f>
        <v>5.2450189725237859</v>
      </c>
      <c r="N22" s="70">
        <f>AVERAGE('2002:2023'!K22)</f>
        <v>2.6183913100093577</v>
      </c>
      <c r="O22" s="70">
        <f>STDEV('2002:2023'!K22)/SQRT(1+E$1-C$1)</f>
        <v>9.4901272812547635E-2</v>
      </c>
      <c r="P22" s="70">
        <f>AVERAGE('2002:2023'!N22)</f>
        <v>40.04752380952381</v>
      </c>
      <c r="Q22" s="70">
        <f>STDEV('2002:2023'!N22)/SQRT(1+E$1-C$1)</f>
        <v>4.7386072093635345</v>
      </c>
      <c r="R22" s="70">
        <f>AVERAGE('2002:2023'!O22)</f>
        <v>16.761904761904763</v>
      </c>
      <c r="S22" s="70">
        <f>STDEV('2002:2023'!O22)/SQRT(1+E$1-C$1)</f>
        <v>0.98604988326877885</v>
      </c>
      <c r="T22" s="70">
        <f>AVERAGE('2005:2023'!R22)</f>
        <v>6.4233335019878046</v>
      </c>
      <c r="U22" s="70">
        <f>STDEV('2005:2023'!R22)/SQRT(1+E$1-C$1)</f>
        <v>0.2299671326883593</v>
      </c>
      <c r="V22" s="70">
        <f>AVERAGE('2002:2023'!S22)</f>
        <v>24.256996968937809</v>
      </c>
      <c r="W22" s="70">
        <f>STDEV('2002:2023'!S22)/SQRT(1+E$1-C$1)</f>
        <v>1.2443356492310134</v>
      </c>
      <c r="X22" s="97"/>
      <c r="Y22" s="105">
        <f>MAX('2002:2023'!N22)</f>
        <v>92.69</v>
      </c>
      <c r="Z22" s="105">
        <f>MIN('2002:2023'!N22)</f>
        <v>2.7580000000000005</v>
      </c>
    </row>
    <row r="23" spans="1:26" ht="13.5" thickTop="1" x14ac:dyDescent="0.2">
      <c r="A23" s="49" t="s">
        <v>57</v>
      </c>
      <c r="B23" s="44">
        <f>AVERAGE(B11:B22)</f>
        <v>6.5691100469698114</v>
      </c>
      <c r="C23" s="44"/>
      <c r="D23" s="44">
        <f>AVERAGE(D11:D22)</f>
        <v>18.392294392098808</v>
      </c>
      <c r="E23" s="44"/>
      <c r="F23" s="44">
        <f>AVERAGE(F11:F22)</f>
        <v>12.174472091794456</v>
      </c>
      <c r="G23" s="44"/>
      <c r="H23" s="44">
        <f>MAX(H11:H22)</f>
        <v>41.28</v>
      </c>
      <c r="I23" s="44">
        <f>MIN(I11:I22)</f>
        <v>-15.97</v>
      </c>
      <c r="J23" s="44">
        <f>AVERAGE(J11:J22)</f>
        <v>73.886993860430195</v>
      </c>
      <c r="K23" s="47"/>
      <c r="L23" s="46">
        <f>SUM(L11:L22)</f>
        <v>5173.2753684675317</v>
      </c>
      <c r="M23" s="46"/>
      <c r="N23" s="44">
        <f>AVERAGE(N11:N22)</f>
        <v>2.5187746299675351</v>
      </c>
      <c r="O23" s="44"/>
      <c r="P23" s="46">
        <f>SUM(P11:P22)</f>
        <v>465.93805844155838</v>
      </c>
      <c r="Q23" s="44"/>
      <c r="R23" s="46">
        <f>SUM(R11:R22)</f>
        <v>147.66017316017317</v>
      </c>
      <c r="S23" s="44"/>
      <c r="T23" s="44">
        <f>AVERAGE(T11:T22)</f>
        <v>14.236342209906773</v>
      </c>
      <c r="U23" s="44"/>
      <c r="V23" s="46">
        <f>SUM(V11:V22)</f>
        <v>1005.9813344313243</v>
      </c>
      <c r="W23" s="44"/>
      <c r="Y23">
        <f>MAX(Y11:Y22)</f>
        <v>171.27</v>
      </c>
      <c r="Z23">
        <f>MIN(Z11:Z22)</f>
        <v>0</v>
      </c>
    </row>
    <row r="26" spans="1:26" x14ac:dyDescent="0.2">
      <c r="B26" s="81" t="s">
        <v>104</v>
      </c>
    </row>
    <row r="27" spans="1:26" x14ac:dyDescent="0.2">
      <c r="B27" s="81"/>
    </row>
  </sheetData>
  <phoneticPr fontId="0" type="noConversion"/>
  <pageMargins left="0.75" right="0.75" top="1" bottom="1" header="0" footer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33" sqref="C33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13" t="s">
        <v>117</v>
      </c>
      <c r="B2" s="13" t="s">
        <v>118</v>
      </c>
      <c r="C2" s="1" t="s">
        <v>119</v>
      </c>
    </row>
    <row r="3" spans="1:3" x14ac:dyDescent="0.2">
      <c r="A3" s="54" t="s">
        <v>4</v>
      </c>
      <c r="B3" s="117" t="s">
        <v>18</v>
      </c>
      <c r="C3" t="s">
        <v>120</v>
      </c>
    </row>
    <row r="4" spans="1:3" x14ac:dyDescent="0.2">
      <c r="A4" s="54" t="s">
        <v>5</v>
      </c>
      <c r="B4" s="117" t="s">
        <v>18</v>
      </c>
      <c r="C4" t="s">
        <v>121</v>
      </c>
    </row>
    <row r="5" spans="1:3" x14ac:dyDescent="0.2">
      <c r="A5" s="54" t="s">
        <v>6</v>
      </c>
      <c r="B5" s="117" t="s">
        <v>18</v>
      </c>
      <c r="C5" t="s">
        <v>122</v>
      </c>
    </row>
    <row r="6" spans="1:3" x14ac:dyDescent="0.2">
      <c r="A6" s="54" t="s">
        <v>7</v>
      </c>
      <c r="B6" s="117" t="s">
        <v>18</v>
      </c>
      <c r="C6" t="s">
        <v>123</v>
      </c>
    </row>
    <row r="7" spans="1:3" x14ac:dyDescent="0.2">
      <c r="A7" s="54" t="s">
        <v>8</v>
      </c>
      <c r="B7" s="117"/>
      <c r="C7" t="s">
        <v>124</v>
      </c>
    </row>
    <row r="8" spans="1:3" x14ac:dyDescent="0.2">
      <c r="A8" s="54" t="s">
        <v>9</v>
      </c>
      <c r="B8" s="117" t="s">
        <v>18</v>
      </c>
      <c r="C8" t="s">
        <v>125</v>
      </c>
    </row>
    <row r="9" spans="1:3" x14ac:dyDescent="0.2">
      <c r="A9" s="54" t="s">
        <v>8</v>
      </c>
      <c r="B9" s="117"/>
      <c r="C9" t="s">
        <v>126</v>
      </c>
    </row>
    <row r="10" spans="1:3" x14ac:dyDescent="0.2">
      <c r="A10" s="54" t="s">
        <v>10</v>
      </c>
      <c r="B10" s="117" t="s">
        <v>19</v>
      </c>
      <c r="C10" t="s">
        <v>127</v>
      </c>
    </row>
    <row r="11" spans="1:3" x14ac:dyDescent="0.2">
      <c r="A11" s="54" t="s">
        <v>11</v>
      </c>
      <c r="B11" s="117" t="s">
        <v>20</v>
      </c>
      <c r="C11" t="s">
        <v>128</v>
      </c>
    </row>
    <row r="12" spans="1:3" x14ac:dyDescent="0.2">
      <c r="A12" s="54" t="s">
        <v>12</v>
      </c>
      <c r="B12" s="117" t="s">
        <v>21</v>
      </c>
      <c r="C12" t="s">
        <v>129</v>
      </c>
    </row>
    <row r="13" spans="1:3" x14ac:dyDescent="0.2">
      <c r="A13" s="54" t="s">
        <v>13</v>
      </c>
      <c r="B13" s="117" t="s">
        <v>21</v>
      </c>
      <c r="C13" t="s">
        <v>130</v>
      </c>
    </row>
    <row r="14" spans="1:3" x14ac:dyDescent="0.2">
      <c r="A14" s="54" t="s">
        <v>8</v>
      </c>
      <c r="B14" s="117"/>
      <c r="C14" t="s">
        <v>131</v>
      </c>
    </row>
    <row r="15" spans="1:3" x14ac:dyDescent="0.2">
      <c r="A15" s="54" t="s">
        <v>14</v>
      </c>
      <c r="B15" s="117" t="s">
        <v>22</v>
      </c>
      <c r="C15" t="s">
        <v>132</v>
      </c>
    </row>
    <row r="16" spans="1:3" x14ac:dyDescent="0.2">
      <c r="A16" s="54" t="s">
        <v>15</v>
      </c>
      <c r="B16" s="117"/>
      <c r="C16" t="s">
        <v>133</v>
      </c>
    </row>
    <row r="17" spans="1:4" x14ac:dyDescent="0.2">
      <c r="A17" s="54" t="s">
        <v>16</v>
      </c>
      <c r="B17" s="117" t="s">
        <v>22</v>
      </c>
      <c r="C17" t="s">
        <v>134</v>
      </c>
    </row>
    <row r="18" spans="1:4" x14ac:dyDescent="0.2">
      <c r="A18" s="54" t="s">
        <v>8</v>
      </c>
      <c r="B18" s="117"/>
      <c r="C18" t="s">
        <v>135</v>
      </c>
    </row>
    <row r="19" spans="1:4" x14ac:dyDescent="0.2">
      <c r="A19" s="54" t="s">
        <v>91</v>
      </c>
      <c r="B19" s="33" t="s">
        <v>27</v>
      </c>
      <c r="C19" t="s">
        <v>136</v>
      </c>
    </row>
    <row r="20" spans="1:4" x14ac:dyDescent="0.2">
      <c r="A20" s="54" t="s">
        <v>17</v>
      </c>
      <c r="B20" s="117" t="s">
        <v>22</v>
      </c>
      <c r="C20" t="s">
        <v>137</v>
      </c>
      <c r="D20" t="s">
        <v>138</v>
      </c>
    </row>
    <row r="24" spans="1:4" x14ac:dyDescent="0.2">
      <c r="A24" s="59"/>
      <c r="B24" s="59"/>
    </row>
    <row r="25" spans="1:4" x14ac:dyDescent="0.2">
      <c r="A25" s="55"/>
      <c r="B25" s="55"/>
    </row>
    <row r="26" spans="1:4" x14ac:dyDescent="0.2">
      <c r="A26" s="55"/>
      <c r="B26" s="55"/>
    </row>
    <row r="27" spans="1:4" x14ac:dyDescent="0.2">
      <c r="A27" s="55"/>
      <c r="B27" s="55"/>
    </row>
    <row r="28" spans="1:4" x14ac:dyDescent="0.2">
      <c r="A28" s="55"/>
      <c r="B28" s="55"/>
    </row>
    <row r="29" spans="1:4" x14ac:dyDescent="0.2">
      <c r="A29" s="55"/>
      <c r="B29" s="55"/>
    </row>
    <row r="30" spans="1:4" x14ac:dyDescent="0.2">
      <c r="A30" s="59"/>
      <c r="B30" s="59"/>
    </row>
    <row r="31" spans="1:4" x14ac:dyDescent="0.2">
      <c r="A31" s="55"/>
      <c r="B31" s="55"/>
    </row>
    <row r="32" spans="1:4" x14ac:dyDescent="0.2">
      <c r="A32" s="55"/>
    </row>
    <row r="33" spans="1:2" x14ac:dyDescent="0.2">
      <c r="A33" s="55"/>
    </row>
    <row r="34" spans="1:2" x14ac:dyDescent="0.2">
      <c r="A34" s="55"/>
      <c r="B34" s="7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2"/>
  <sheetViews>
    <sheetView topLeftCell="O1" zoomScale="110" zoomScaleNormal="110" workbookViewId="0">
      <selection activeCell="J1" sqref="J1"/>
    </sheetView>
  </sheetViews>
  <sheetFormatPr baseColWidth="10" defaultRowHeight="12.75" x14ac:dyDescent="0.2"/>
  <cols>
    <col min="2" max="2" width="8" customWidth="1"/>
    <col min="3" max="3" width="5.5703125" bestFit="1" customWidth="1"/>
    <col min="4" max="4" width="5.28515625" bestFit="1" customWidth="1"/>
    <col min="5" max="5" width="5.5703125" bestFit="1" customWidth="1"/>
    <col min="6" max="6" width="5" bestFit="1" customWidth="1"/>
    <col min="7" max="7" width="5.5703125" bestFit="1" customWidth="1"/>
    <col min="8" max="8" width="5.7109375" bestFit="1" customWidth="1"/>
    <col min="9" max="9" width="6.28515625" customWidth="1"/>
    <col min="10" max="10" width="5.7109375" bestFit="1" customWidth="1"/>
    <col min="11" max="11" width="6.85546875" customWidth="1"/>
    <col min="12" max="12" width="8" customWidth="1"/>
    <col min="13" max="13" width="5.5703125" bestFit="1" customWidth="1"/>
    <col min="14" max="14" width="7.28515625" bestFit="1" customWidth="1"/>
    <col min="15" max="15" width="6" bestFit="1" customWidth="1"/>
    <col min="16" max="16" width="55.140625" bestFit="1" customWidth="1"/>
    <col min="17" max="17" width="6.28515625" bestFit="1" customWidth="1"/>
    <col min="18" max="18" width="8.140625" bestFit="1" customWidth="1"/>
    <col min="19" max="23" width="7.85546875" customWidth="1"/>
    <col min="24" max="24" width="7.140625" bestFit="1" customWidth="1"/>
    <col min="25" max="25" width="11.5703125" bestFit="1" customWidth="1"/>
    <col min="26" max="26" width="8.140625" bestFit="1" customWidth="1"/>
    <col min="27" max="27" width="10.85546875" bestFit="1" customWidth="1"/>
    <col min="28" max="28" width="10.28515625" bestFit="1" customWidth="1"/>
    <col min="29" max="29" width="8" customWidth="1"/>
  </cols>
  <sheetData>
    <row r="1" spans="1:29" x14ac:dyDescent="0.2">
      <c r="A1" s="55"/>
      <c r="B1" s="49" t="s">
        <v>100</v>
      </c>
      <c r="C1" s="49">
        <v>2002</v>
      </c>
      <c r="D1" s="49" t="s">
        <v>99</v>
      </c>
      <c r="E1" s="101">
        <f>Resumen!E1-2</f>
        <v>2021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9" x14ac:dyDescent="0.2">
      <c r="A2" s="55"/>
      <c r="B2" s="49" t="s">
        <v>67</v>
      </c>
      <c r="C2" s="49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9" x14ac:dyDescent="0.2">
      <c r="B3" s="1" t="s">
        <v>68</v>
      </c>
      <c r="C3" s="1"/>
    </row>
    <row r="4" spans="1:29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2"/>
      <c r="Q4" s="55"/>
      <c r="R4" s="55"/>
      <c r="S4" s="55"/>
      <c r="T4" s="55"/>
      <c r="U4" s="55"/>
      <c r="V4" s="55"/>
      <c r="W4" s="55"/>
      <c r="X4" s="55"/>
      <c r="Y4" s="55"/>
    </row>
    <row r="5" spans="1:29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2"/>
      <c r="Q5" s="55"/>
      <c r="R5" s="55"/>
      <c r="S5" s="81"/>
      <c r="T5" s="81"/>
      <c r="U5" s="81"/>
      <c r="V5" s="81"/>
      <c r="W5" s="81"/>
      <c r="X5" s="55"/>
      <c r="Y5" s="55"/>
    </row>
    <row r="6" spans="1:29" x14ac:dyDescent="0.2">
      <c r="A6" s="55"/>
      <c r="B6" s="49" t="s">
        <v>89</v>
      </c>
      <c r="C6" s="49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2"/>
      <c r="Q6" s="55"/>
      <c r="R6" s="55"/>
      <c r="S6" s="55"/>
      <c r="T6" s="55"/>
      <c r="U6" s="55"/>
      <c r="V6" s="55"/>
      <c r="W6" s="55"/>
      <c r="X6" s="55"/>
    </row>
    <row r="7" spans="1:29" x14ac:dyDescent="0.2">
      <c r="A7" s="49"/>
      <c r="B7" s="49" t="s">
        <v>82</v>
      </c>
      <c r="C7" s="49"/>
      <c r="D7" s="55"/>
      <c r="E7" s="55"/>
      <c r="F7" s="55"/>
      <c r="G7" s="55"/>
      <c r="H7" s="55"/>
      <c r="I7" s="55"/>
      <c r="J7" s="55"/>
      <c r="K7" s="55"/>
      <c r="L7" s="55"/>
      <c r="M7" s="49"/>
      <c r="N7" s="49"/>
      <c r="O7" s="49"/>
      <c r="P7" s="55"/>
      <c r="Q7" s="55"/>
      <c r="R7" s="55"/>
      <c r="S7" s="55"/>
      <c r="T7" s="55"/>
      <c r="U7" s="55"/>
      <c r="V7" s="55"/>
      <c r="W7" s="55"/>
      <c r="X7" s="55"/>
    </row>
    <row r="8" spans="1:29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9" x14ac:dyDescent="0.2">
      <c r="A9" s="55"/>
      <c r="B9" s="3" t="s">
        <v>4</v>
      </c>
      <c r="C9" s="3" t="s">
        <v>5</v>
      </c>
      <c r="D9" s="3" t="s">
        <v>6</v>
      </c>
      <c r="E9" s="78" t="s">
        <v>7</v>
      </c>
      <c r="F9" s="78" t="s">
        <v>9</v>
      </c>
      <c r="G9" s="3" t="s">
        <v>10</v>
      </c>
      <c r="H9" s="3" t="s">
        <v>11</v>
      </c>
      <c r="I9" s="3" t="s">
        <v>12</v>
      </c>
      <c r="J9" s="3" t="s">
        <v>14</v>
      </c>
      <c r="K9" s="3" t="s">
        <v>96</v>
      </c>
      <c r="L9" s="3" t="s">
        <v>91</v>
      </c>
      <c r="M9" s="3" t="s">
        <v>69</v>
      </c>
      <c r="P9" s="55"/>
      <c r="Q9" s="49" t="s">
        <v>40</v>
      </c>
      <c r="R9" s="49" t="s">
        <v>41</v>
      </c>
      <c r="S9" s="49" t="s">
        <v>42</v>
      </c>
      <c r="T9" s="49" t="s">
        <v>43</v>
      </c>
      <c r="U9" s="49" t="s">
        <v>44</v>
      </c>
      <c r="V9" s="49" t="s">
        <v>45</v>
      </c>
      <c r="W9" s="49" t="s">
        <v>46</v>
      </c>
      <c r="X9" s="49" t="s">
        <v>47</v>
      </c>
      <c r="Y9" s="49" t="s">
        <v>0</v>
      </c>
      <c r="Z9" s="49" t="s">
        <v>1</v>
      </c>
      <c r="AA9" s="49" t="s">
        <v>2</v>
      </c>
      <c r="AB9" s="49" t="s">
        <v>3</v>
      </c>
      <c r="AC9" s="49" t="s">
        <v>57</v>
      </c>
    </row>
    <row r="10" spans="1:29" x14ac:dyDescent="0.2">
      <c r="A10" s="66"/>
      <c r="B10" s="67" t="s">
        <v>27</v>
      </c>
      <c r="C10" s="67" t="s">
        <v>27</v>
      </c>
      <c r="D10" s="67" t="s">
        <v>27</v>
      </c>
      <c r="E10" s="15" t="s">
        <v>18</v>
      </c>
      <c r="F10" s="15" t="s">
        <v>18</v>
      </c>
      <c r="G10" s="67" t="s">
        <v>60</v>
      </c>
      <c r="H10" s="67" t="s">
        <v>20</v>
      </c>
      <c r="I10" s="67" t="s">
        <v>21</v>
      </c>
      <c r="J10" s="67" t="s">
        <v>61</v>
      </c>
      <c r="K10" s="79"/>
      <c r="L10" s="67" t="s">
        <v>27</v>
      </c>
      <c r="M10" s="67" t="s">
        <v>61</v>
      </c>
      <c r="P10" s="56" t="s">
        <v>139</v>
      </c>
      <c r="Q10" s="52">
        <f>B11</f>
        <v>1.6219672043010753</v>
      </c>
      <c r="R10" s="52">
        <f>B12</f>
        <v>1.3399747536945812</v>
      </c>
      <c r="S10" s="52">
        <f>B13</f>
        <v>2.5913028673835123</v>
      </c>
      <c r="T10" s="52">
        <f>B14</f>
        <v>4.6975743221690589</v>
      </c>
      <c r="U10" s="52">
        <f>B15</f>
        <v>7.2625512167515573</v>
      </c>
      <c r="V10" s="52">
        <f>B16</f>
        <v>10.952722807017542</v>
      </c>
      <c r="W10" s="52">
        <f>B17</f>
        <v>12.760838709677421</v>
      </c>
      <c r="X10" s="52">
        <f>B18</f>
        <v>12.614940577249575</v>
      </c>
      <c r="Y10" s="52">
        <f>B19</f>
        <v>10.238433333333333</v>
      </c>
      <c r="Z10" s="52">
        <f>B20</f>
        <v>7.2619015280135821</v>
      </c>
      <c r="AA10" s="52">
        <f>B21</f>
        <v>4.4604296296296289</v>
      </c>
      <c r="AB10" s="52">
        <f>B22</f>
        <v>2.0200076628352495</v>
      </c>
      <c r="AC10" s="118">
        <f>AVERAGE(Q10:AB10)</f>
        <v>6.4852203843380103</v>
      </c>
    </row>
    <row r="11" spans="1:29" x14ac:dyDescent="0.2">
      <c r="A11" s="49" t="s">
        <v>40</v>
      </c>
      <c r="B11" s="52">
        <f>AVERAGE('2002:2020'!B11)</f>
        <v>1.6219672043010753</v>
      </c>
      <c r="C11" s="52">
        <f>AVERAGE('2002:2020'!C11)</f>
        <v>9.184373536439665</v>
      </c>
      <c r="D11" s="52">
        <f>AVERAGE('2002:2020'!D11)</f>
        <v>5.2265655254380725</v>
      </c>
      <c r="E11" s="52">
        <f>MAX('2002:2020'!E11)</f>
        <v>18.5</v>
      </c>
      <c r="F11" s="52">
        <f>MIN('2002:2020'!G11)</f>
        <v>-15.97</v>
      </c>
      <c r="G11" s="52">
        <f>AVERAGE('2002:2020'!I11)</f>
        <v>82.397407693647949</v>
      </c>
      <c r="H11" s="52">
        <f>AVERAGE('2002:2020'!J11)</f>
        <v>170.56177777777779</v>
      </c>
      <c r="I11" s="52">
        <f>AVERAGE('2002:2020'!K11)</f>
        <v>2.7863932198327359</v>
      </c>
      <c r="J11" s="52">
        <f>AVERAGE('2002:2020'!N11)</f>
        <v>41.113055555555555</v>
      </c>
      <c r="K11" s="52">
        <f>AVERAGE('2002:2020'!O11)</f>
        <v>16.111111111111111</v>
      </c>
      <c r="L11" s="52">
        <f>AVERAGE('2002:2020'!R11)</f>
        <v>5.5502367831541228</v>
      </c>
      <c r="M11" s="52">
        <f>AVERAGE('2002:2020'!S11)</f>
        <v>28.843889281278805</v>
      </c>
      <c r="N11" s="97"/>
      <c r="P11" s="56" t="s">
        <v>140</v>
      </c>
      <c r="Q11" s="52">
        <f>C11</f>
        <v>9.184373536439665</v>
      </c>
      <c r="R11" s="52">
        <f>C12</f>
        <v>10.206404556650247</v>
      </c>
      <c r="S11" s="52">
        <f>C13</f>
        <v>13.979465949820788</v>
      </c>
      <c r="T11" s="52">
        <f>C14</f>
        <v>16.561058123569797</v>
      </c>
      <c r="U11" s="52">
        <f>C15</f>
        <v>20.598665211415636</v>
      </c>
      <c r="V11" s="52">
        <f>C16</f>
        <v>25.646824561403513</v>
      </c>
      <c r="W11" s="52">
        <f>C17</f>
        <v>28.448319185059422</v>
      </c>
      <c r="X11" s="52">
        <f>C18</f>
        <v>27.968777589134124</v>
      </c>
      <c r="Y11" s="52">
        <f>C19</f>
        <v>24.438228070175438</v>
      </c>
      <c r="Z11" s="52">
        <f>C20</f>
        <v>19.386449915110358</v>
      </c>
      <c r="AA11" s="52">
        <f>C21</f>
        <v>12.721207407407409</v>
      </c>
      <c r="AB11" s="52">
        <f>C22</f>
        <v>9.379777283401312</v>
      </c>
      <c r="AC11" s="118">
        <f>AVERAGE(Q11:AB11)</f>
        <v>18.209962615798975</v>
      </c>
    </row>
    <row r="12" spans="1:29" x14ac:dyDescent="0.2">
      <c r="A12" s="49" t="s">
        <v>41</v>
      </c>
      <c r="B12" s="52">
        <f>AVERAGE('2002:2020'!B12)</f>
        <v>1.3399747536945812</v>
      </c>
      <c r="C12" s="52">
        <f>AVERAGE('2002:2020'!C12)</f>
        <v>10.206404556650247</v>
      </c>
      <c r="D12" s="52">
        <f>AVERAGE('2002:2020'!D12)</f>
        <v>5.5838082329017649</v>
      </c>
      <c r="E12" s="52">
        <f>MAX('2002:2020'!E12)</f>
        <v>22.24</v>
      </c>
      <c r="F12" s="52">
        <f>MIN('2002:2020'!G12)</f>
        <v>-10.26</v>
      </c>
      <c r="G12" s="52">
        <f>AVERAGE('2002:2020'!I12)</f>
        <v>79.038275091151434</v>
      </c>
      <c r="H12" s="52">
        <f>AVERAGE('2002:2020'!J12)</f>
        <v>233.62900000000002</v>
      </c>
      <c r="I12" s="52">
        <f>AVERAGE('2002:2020'!K12)</f>
        <v>2.9699384944896687</v>
      </c>
      <c r="J12" s="52">
        <f>AVERAGE('2002:2020'!N12)</f>
        <v>35.662222222222226</v>
      </c>
      <c r="K12" s="52">
        <f>AVERAGE('2002:2020'!O12)</f>
        <v>15.333333333333334</v>
      </c>
      <c r="L12" s="52">
        <f>AVERAGE('2002:2020'!R12)</f>
        <v>6.048674254824209</v>
      </c>
      <c r="M12" s="52">
        <f>AVERAGE('2002:2020'!S12)</f>
        <v>38.899116661407497</v>
      </c>
      <c r="N12" s="97"/>
      <c r="P12" s="56" t="s">
        <v>141</v>
      </c>
      <c r="Q12" s="52">
        <f>D11</f>
        <v>5.2265655254380725</v>
      </c>
      <c r="R12" s="52">
        <f>D12</f>
        <v>5.5838082329017649</v>
      </c>
      <c r="S12" s="52">
        <f>D13</f>
        <v>8.0669291129667755</v>
      </c>
      <c r="T12" s="52">
        <f>D14</f>
        <v>10.530399421355208</v>
      </c>
      <c r="U12" s="52">
        <f>D15</f>
        <v>13.805059574046146</v>
      </c>
      <c r="V12" s="52">
        <f>D16</f>
        <v>17.86834563580938</v>
      </c>
      <c r="W12" s="52">
        <f>D17</f>
        <v>19.98830058007923</v>
      </c>
      <c r="X12" s="52">
        <f>D18</f>
        <v>19.792227450059602</v>
      </c>
      <c r="Y12" s="52">
        <f>D19</f>
        <v>16.908262501589121</v>
      </c>
      <c r="Z12" s="52">
        <f>D20</f>
        <v>12.97628441567629</v>
      </c>
      <c r="AA12" s="52">
        <f>D21</f>
        <v>8.432439910176905</v>
      </c>
      <c r="AB12" s="52">
        <f>D22</f>
        <v>5.5012213673629136</v>
      </c>
      <c r="AC12" s="118">
        <f>AVERAGE(Q12:AB12)</f>
        <v>12.056653643955116</v>
      </c>
    </row>
    <row r="13" spans="1:29" x14ac:dyDescent="0.2">
      <c r="A13" s="49" t="s">
        <v>42</v>
      </c>
      <c r="B13" s="52">
        <f>AVERAGE('2002:2020'!B13)</f>
        <v>2.5913028673835123</v>
      </c>
      <c r="C13" s="52">
        <f>AVERAGE('2002:2020'!C13)</f>
        <v>13.979465949820788</v>
      </c>
      <c r="D13" s="52">
        <f>AVERAGE('2002:2020'!D13)</f>
        <v>8.0669291129667755</v>
      </c>
      <c r="E13" s="52">
        <f>MAX('2002:2020'!E13)</f>
        <v>26.97</v>
      </c>
      <c r="F13" s="52">
        <f>MIN('2002:2020'!G13)</f>
        <v>-8.4</v>
      </c>
      <c r="G13" s="52">
        <f>AVERAGE('2002:2020'!I13)</f>
        <v>72.921103095846362</v>
      </c>
      <c r="H13" s="52">
        <f>AVERAGE('2002:2020'!J13)</f>
        <v>407.78888888888883</v>
      </c>
      <c r="I13" s="52">
        <f>AVERAGE('2002:2020'!K13)</f>
        <v>3.0638399751201097</v>
      </c>
      <c r="J13" s="52">
        <f>AVERAGE('2002:2020'!N13)</f>
        <v>42.357833333333332</v>
      </c>
      <c r="K13" s="52">
        <f>AVERAGE('2002:2020'!O13)</f>
        <v>13.777777777777779</v>
      </c>
      <c r="L13" s="52">
        <f>AVERAGE('2002:2020'!R13)</f>
        <v>8.5318126448943783</v>
      </c>
      <c r="M13" s="52">
        <f>AVERAGE('2002:2020'!S13)</f>
        <v>71.67222976200874</v>
      </c>
      <c r="N13" s="97"/>
      <c r="P13" s="120" t="s">
        <v>142</v>
      </c>
      <c r="Q13" s="52">
        <f>E11</f>
        <v>18.5</v>
      </c>
      <c r="R13" s="52">
        <f>E12</f>
        <v>22.24</v>
      </c>
      <c r="S13" s="52">
        <f>E13</f>
        <v>26.97</v>
      </c>
      <c r="T13" s="52">
        <f>E14</f>
        <v>29.19</v>
      </c>
      <c r="U13" s="52">
        <f>E15</f>
        <v>34.06</v>
      </c>
      <c r="V13" s="52">
        <f>E16</f>
        <v>40.520000000000003</v>
      </c>
      <c r="W13" s="52">
        <f>E17</f>
        <v>38.32</v>
      </c>
      <c r="X13" s="52">
        <f>E18</f>
        <v>40.659999999999997</v>
      </c>
      <c r="Y13" s="52">
        <f>E19</f>
        <v>36.799999999999997</v>
      </c>
      <c r="Z13" s="52">
        <f>E20</f>
        <v>29.93</v>
      </c>
      <c r="AA13" s="52">
        <f>E21</f>
        <v>23.1</v>
      </c>
      <c r="AB13" s="52">
        <f>E22</f>
        <v>17.989999999999998</v>
      </c>
      <c r="AC13" s="118">
        <f>MAX(Q13:AB13)</f>
        <v>40.659999999999997</v>
      </c>
    </row>
    <row r="14" spans="1:29" x14ac:dyDescent="0.2">
      <c r="A14" s="49" t="s">
        <v>43</v>
      </c>
      <c r="B14" s="52">
        <f>AVERAGE('2002:2020'!B14)</f>
        <v>4.6975743221690589</v>
      </c>
      <c r="C14" s="52">
        <f>AVERAGE('2002:2020'!C14)</f>
        <v>16.561058123569797</v>
      </c>
      <c r="D14" s="52">
        <f>AVERAGE('2002:2020'!D14)</f>
        <v>10.530399421355208</v>
      </c>
      <c r="E14" s="52">
        <f>MAX('2002:2020'!E14)</f>
        <v>29.19</v>
      </c>
      <c r="F14" s="52">
        <f>MIN('2002:2020'!G14)</f>
        <v>-3.3439999999999999</v>
      </c>
      <c r="G14" s="52">
        <f>AVERAGE('2002:2020'!I14)</f>
        <v>73.257208520000447</v>
      </c>
      <c r="H14" s="52">
        <f>AVERAGE('2002:2020'!J14)</f>
        <v>500.15542105263154</v>
      </c>
      <c r="I14" s="52">
        <f>AVERAGE('2002:2020'!K14)</f>
        <v>2.6899249269005852</v>
      </c>
      <c r="J14" s="52">
        <f>AVERAGE('2002:2020'!N14)</f>
        <v>47.04705263157895</v>
      </c>
      <c r="K14" s="52">
        <f>AVERAGE('2002:2020'!O14)</f>
        <v>14.684210526315789</v>
      </c>
      <c r="L14" s="52">
        <f>AVERAGE('2002:2020'!R14)</f>
        <v>12.366167578125003</v>
      </c>
      <c r="M14" s="52">
        <f>AVERAGE('2002:2020'!S14)</f>
        <v>87.106728879773627</v>
      </c>
      <c r="N14" s="97"/>
      <c r="P14" s="120" t="s">
        <v>143</v>
      </c>
      <c r="Q14" s="52">
        <f>F11</f>
        <v>-15.97</v>
      </c>
      <c r="R14" s="52">
        <f>F12</f>
        <v>-10.26</v>
      </c>
      <c r="S14" s="52">
        <f>F13</f>
        <v>-8.4</v>
      </c>
      <c r="T14" s="52">
        <f>F14</f>
        <v>-3.3439999999999999</v>
      </c>
      <c r="U14" s="52">
        <f>F15</f>
        <v>-1.4419999999999999</v>
      </c>
      <c r="V14" s="52">
        <f>F16</f>
        <v>1.63</v>
      </c>
      <c r="W14" s="52">
        <f>F17</f>
        <v>4.38</v>
      </c>
      <c r="X14" s="52">
        <f>F18</f>
        <v>3.3130000000000002</v>
      </c>
      <c r="Y14" s="52">
        <f>F19</f>
        <v>-0.56000000000000005</v>
      </c>
      <c r="Z14" s="52">
        <f>F20</f>
        <v>-3.17</v>
      </c>
      <c r="AA14" s="52">
        <f>F21</f>
        <v>-6.87</v>
      </c>
      <c r="AB14" s="52">
        <f>F22</f>
        <v>-14.55</v>
      </c>
      <c r="AC14" s="118">
        <f>MIN(Q14:AB14)</f>
        <v>-15.97</v>
      </c>
    </row>
    <row r="15" spans="1:29" x14ac:dyDescent="0.2">
      <c r="A15" s="49" t="s">
        <v>44</v>
      </c>
      <c r="B15" s="52">
        <f>AVERAGE('2002:2020'!B15)</f>
        <v>7.2625512167515573</v>
      </c>
      <c r="C15" s="52">
        <f>AVERAGE('2002:2020'!C15)</f>
        <v>20.598665211415636</v>
      </c>
      <c r="D15" s="52">
        <f>AVERAGE('2002:2020'!D15)</f>
        <v>13.805059574046146</v>
      </c>
      <c r="E15" s="52">
        <f>MAX('2002:2020'!E15)</f>
        <v>34.06</v>
      </c>
      <c r="F15" s="52">
        <f>MIN('2002:2020'!G15)</f>
        <v>-1.4419999999999999</v>
      </c>
      <c r="G15" s="52">
        <f>AVERAGE('2002:2020'!I15)</f>
        <v>71.301640491705527</v>
      </c>
      <c r="H15" s="52">
        <f>AVERAGE('2002:2020'!J15)</f>
        <v>623.36331578947375</v>
      </c>
      <c r="I15" s="52">
        <f>AVERAGE('2002:2020'!K15)</f>
        <v>2.1924080204156584</v>
      </c>
      <c r="J15" s="52">
        <f>AVERAGE('2002:2020'!N15)</f>
        <v>50.953526315789482</v>
      </c>
      <c r="K15" s="52">
        <f>AVERAGE('2002:2020'!O15)</f>
        <v>12.894736842105264</v>
      </c>
      <c r="L15" s="52">
        <f>AVERAGE('2002:2020'!R15)</f>
        <v>16.52029914850721</v>
      </c>
      <c r="M15" s="52">
        <f>AVERAGE('2002:2020'!S15)</f>
        <v>116.76066334746338</v>
      </c>
      <c r="N15" s="97"/>
      <c r="P15" s="56" t="s">
        <v>144</v>
      </c>
      <c r="Q15" s="52">
        <f>G11</f>
        <v>82.397407693647949</v>
      </c>
      <c r="R15" s="52">
        <f>G12</f>
        <v>79.038275091151434</v>
      </c>
      <c r="S15" s="52">
        <f>G13</f>
        <v>72.921103095846362</v>
      </c>
      <c r="T15" s="52">
        <f>G14</f>
        <v>73.257208520000447</v>
      </c>
      <c r="U15" s="52">
        <f>G15</f>
        <v>71.301640491705527</v>
      </c>
      <c r="V15" s="52">
        <f>G16</f>
        <v>68.918830074965769</v>
      </c>
      <c r="W15" s="52">
        <f>G17</f>
        <v>65.162596915676303</v>
      </c>
      <c r="X15" s="52">
        <f>G18</f>
        <v>65.158849993678444</v>
      </c>
      <c r="Y15" s="52">
        <f>G19</f>
        <v>69.363914696160691</v>
      </c>
      <c r="Z15" s="52">
        <f>G20</f>
        <v>74.954686757215626</v>
      </c>
      <c r="AA15" s="52">
        <f>G21</f>
        <v>81.118118548783116</v>
      </c>
      <c r="AB15" s="52">
        <f>G22</f>
        <v>83.640596727845747</v>
      </c>
      <c r="AC15" s="118">
        <f>AVERAGE(Q15:AB15)</f>
        <v>73.936102383889789</v>
      </c>
    </row>
    <row r="16" spans="1:29" ht="14.25" x14ac:dyDescent="0.2">
      <c r="A16" s="49" t="s">
        <v>45</v>
      </c>
      <c r="B16" s="52">
        <f>AVERAGE('2002:2020'!B16)</f>
        <v>10.952722807017542</v>
      </c>
      <c r="C16" s="52">
        <f>AVERAGE('2002:2020'!C16)</f>
        <v>25.646824561403513</v>
      </c>
      <c r="D16" s="52">
        <f>AVERAGE('2002:2020'!D16)</f>
        <v>17.86834563580938</v>
      </c>
      <c r="E16" s="52">
        <f>MAX('2002:2020'!E16)</f>
        <v>40.520000000000003</v>
      </c>
      <c r="F16" s="52">
        <f>MIN('2002:2020'!G16)</f>
        <v>1.63</v>
      </c>
      <c r="G16" s="52">
        <f>AVERAGE('2002:2020'!I16)</f>
        <v>68.918830074965769</v>
      </c>
      <c r="H16" s="52">
        <f>AVERAGE('2002:2020'!J16)</f>
        <v>682.27505263157889</v>
      </c>
      <c r="I16" s="52">
        <f>AVERAGE('2002:2020'!K16)</f>
        <v>2.082877493934304</v>
      </c>
      <c r="J16" s="52">
        <f>AVERAGE('2002:2020'!N16)</f>
        <v>45.934000000000012</v>
      </c>
      <c r="K16" s="52">
        <f>AVERAGE('2002:2020'!O16)</f>
        <v>9.7894736842105257</v>
      </c>
      <c r="L16" s="52">
        <f>AVERAGE('2002:2020'!R16)</f>
        <v>20.790819444444445</v>
      </c>
      <c r="M16" s="52">
        <f>AVERAGE('2002:2020'!S16)</f>
        <v>144.50237778416934</v>
      </c>
      <c r="N16" s="97"/>
      <c r="P16" s="56" t="s">
        <v>146</v>
      </c>
      <c r="Q16" s="52">
        <f>H11</f>
        <v>170.56177777777779</v>
      </c>
      <c r="R16" s="52">
        <f>H12</f>
        <v>233.62900000000002</v>
      </c>
      <c r="S16" s="52">
        <f>H13</f>
        <v>407.78888888888883</v>
      </c>
      <c r="T16" s="52">
        <f>H14</f>
        <v>500.15542105263154</v>
      </c>
      <c r="U16" s="52">
        <f>H15</f>
        <v>623.36331578947375</v>
      </c>
      <c r="V16" s="52">
        <f>H16</f>
        <v>682.27505263157889</v>
      </c>
      <c r="W16" s="52">
        <f>H17</f>
        <v>745.14010526315781</v>
      </c>
      <c r="X16" s="52">
        <f>H18</f>
        <v>650.45100000000002</v>
      </c>
      <c r="Y16" s="52">
        <f>H19</f>
        <v>474.2354829473685</v>
      </c>
      <c r="Z16" s="52">
        <f>H20</f>
        <v>318.29896631578947</v>
      </c>
      <c r="AA16" s="52">
        <f>H21</f>
        <v>179.32590488888889</v>
      </c>
      <c r="AB16" s="52">
        <f>H22</f>
        <v>146.45672888888893</v>
      </c>
      <c r="AC16" s="119">
        <f>SUM(Q16:AB16)</f>
        <v>5131.6816444444448</v>
      </c>
    </row>
    <row r="17" spans="1:35" x14ac:dyDescent="0.2">
      <c r="A17" s="49" t="s">
        <v>46</v>
      </c>
      <c r="B17" s="52">
        <f>AVERAGE('2002:2020'!B17)</f>
        <v>12.760838709677421</v>
      </c>
      <c r="C17" s="52">
        <f>AVERAGE('2002:2020'!C17)</f>
        <v>28.448319185059422</v>
      </c>
      <c r="D17" s="52">
        <f>AVERAGE('2002:2020'!D17)</f>
        <v>19.98830058007923</v>
      </c>
      <c r="E17" s="52">
        <f>MAX('2002:2020'!E17)</f>
        <v>38.32</v>
      </c>
      <c r="F17" s="52">
        <f>MIN('2002:2020'!G17)</f>
        <v>4.38</v>
      </c>
      <c r="G17" s="52">
        <f>AVERAGE('2002:2020'!I17)</f>
        <v>65.162596915676303</v>
      </c>
      <c r="H17" s="52">
        <f>AVERAGE('2002:2020'!J17)</f>
        <v>745.14010526315781</v>
      </c>
      <c r="I17" s="52">
        <f>AVERAGE('2002:2020'!K17)</f>
        <v>2.4426131861912848</v>
      </c>
      <c r="J17" s="52">
        <f>AVERAGE('2002:2020'!N17)</f>
        <v>24.092421052631579</v>
      </c>
      <c r="K17" s="52">
        <f>AVERAGE('2002:2020'!O17)</f>
        <v>5.7894736842105265</v>
      </c>
      <c r="L17" s="52">
        <f>AVERAGE('2002:2020'!R17)</f>
        <v>24.21016717069892</v>
      </c>
      <c r="M17" s="52">
        <f>AVERAGE('2002:2020'!S17)</f>
        <v>172.38370061182931</v>
      </c>
      <c r="N17" s="97"/>
      <c r="P17" s="56" t="s">
        <v>145</v>
      </c>
      <c r="Q17" s="52">
        <f>I11</f>
        <v>2.7863932198327359</v>
      </c>
      <c r="R17" s="52">
        <f>I12</f>
        <v>2.9699384944896687</v>
      </c>
      <c r="S17" s="52">
        <f>I13</f>
        <v>3.0638399751201097</v>
      </c>
      <c r="T17" s="52">
        <f>I14</f>
        <v>2.6899249269005852</v>
      </c>
      <c r="U17" s="52">
        <f>I15</f>
        <v>2.1924080204156584</v>
      </c>
      <c r="V17" s="52">
        <f>I16</f>
        <v>2.082877493934304</v>
      </c>
      <c r="W17" s="52">
        <f>I17</f>
        <v>2.4426131861912848</v>
      </c>
      <c r="X17" s="52">
        <f>I18</f>
        <v>2.3735037748798899</v>
      </c>
      <c r="Y17" s="52">
        <f>I19</f>
        <v>2.1234972397025174</v>
      </c>
      <c r="Z17" s="52">
        <f>I20</f>
        <v>2.1470709889643462</v>
      </c>
      <c r="AA17" s="52">
        <f>I21</f>
        <v>2.5359005036730613</v>
      </c>
      <c r="AB17" s="52">
        <f>I22</f>
        <v>2.6223766672331394</v>
      </c>
      <c r="AC17" s="118">
        <f>AVERAGE(Q17:AB17)</f>
        <v>2.5025287076114417</v>
      </c>
    </row>
    <row r="18" spans="1:35" x14ac:dyDescent="0.2">
      <c r="A18" s="49" t="s">
        <v>47</v>
      </c>
      <c r="B18" s="52">
        <f>AVERAGE('2002:2020'!B18)</f>
        <v>12.614940577249575</v>
      </c>
      <c r="C18" s="52">
        <f>AVERAGE('2002:2020'!C18)</f>
        <v>27.968777589134124</v>
      </c>
      <c r="D18" s="52">
        <f>AVERAGE('2002:2020'!D18)</f>
        <v>19.792227450059602</v>
      </c>
      <c r="E18" s="52">
        <f>MAX('2002:2020'!E18)</f>
        <v>40.659999999999997</v>
      </c>
      <c r="F18" s="52">
        <f>MIN('2002:2020'!G18)</f>
        <v>3.3130000000000002</v>
      </c>
      <c r="G18" s="52">
        <f>AVERAGE('2002:2020'!I18)</f>
        <v>65.158849993678444</v>
      </c>
      <c r="H18" s="52">
        <f>AVERAGE('2002:2020'!J18)</f>
        <v>650.45100000000002</v>
      </c>
      <c r="I18" s="52">
        <f>AVERAGE('2002:2020'!K18)</f>
        <v>2.3735037748798899</v>
      </c>
      <c r="J18" s="52">
        <f>AVERAGE('2002:2020'!N18)</f>
        <v>24.449842105263155</v>
      </c>
      <c r="K18" s="52">
        <f>AVERAGE('2002:2020'!O18)</f>
        <v>6.0526315789473681</v>
      </c>
      <c r="L18" s="52">
        <f>AVERAGE('2002:2020'!R18)</f>
        <v>23.819976710849918</v>
      </c>
      <c r="M18" s="52">
        <f>AVERAGE('2002:2020'!S18)</f>
        <v>152.27231135354873</v>
      </c>
      <c r="N18" s="97"/>
      <c r="P18" s="56" t="s">
        <v>147</v>
      </c>
      <c r="Q18" s="52">
        <f>J11</f>
        <v>41.113055555555555</v>
      </c>
      <c r="R18" s="52">
        <f>J12</f>
        <v>35.662222222222226</v>
      </c>
      <c r="S18" s="52">
        <f>J13</f>
        <v>42.357833333333332</v>
      </c>
      <c r="T18" s="52">
        <f>J14</f>
        <v>47.04705263157895</v>
      </c>
      <c r="U18" s="52">
        <f>J15</f>
        <v>50.953526315789482</v>
      </c>
      <c r="V18" s="52">
        <f>J16</f>
        <v>45.934000000000012</v>
      </c>
      <c r="W18" s="52">
        <f>J17</f>
        <v>24.092421052631579</v>
      </c>
      <c r="X18" s="52">
        <f>J18</f>
        <v>24.449842105263155</v>
      </c>
      <c r="Y18" s="52">
        <f>J19</f>
        <v>26.367315789473682</v>
      </c>
      <c r="Z18" s="52">
        <f>J20</f>
        <v>44.116526315789478</v>
      </c>
      <c r="AA18" s="52">
        <f>J21</f>
        <v>56.965611111111102</v>
      </c>
      <c r="AB18" s="52">
        <f>J22</f>
        <v>39.573555555555551</v>
      </c>
      <c r="AC18" s="119">
        <f>SUM(Q18:AB18)</f>
        <v>478.6329619883042</v>
      </c>
    </row>
    <row r="19" spans="1:35" x14ac:dyDescent="0.2">
      <c r="A19" s="49" t="s">
        <v>0</v>
      </c>
      <c r="B19" s="52">
        <f>AVERAGE('2002:2020'!B19)</f>
        <v>10.238433333333333</v>
      </c>
      <c r="C19" s="52">
        <f>AVERAGE('2002:2020'!C19)</f>
        <v>24.438228070175438</v>
      </c>
      <c r="D19" s="52">
        <f>AVERAGE('2002:2020'!D19)</f>
        <v>16.908262501589121</v>
      </c>
      <c r="E19" s="52">
        <f>MAX('2002:2020'!E19)</f>
        <v>36.799999999999997</v>
      </c>
      <c r="F19" s="52">
        <f>MIN('2002:2020'!G19)</f>
        <v>-0.56000000000000005</v>
      </c>
      <c r="G19" s="52">
        <f>AVERAGE('2002:2020'!I19)</f>
        <v>69.363914696160691</v>
      </c>
      <c r="H19" s="52">
        <f>AVERAGE('2002:2020'!J19)</f>
        <v>474.2354829473685</v>
      </c>
      <c r="I19" s="52">
        <f>AVERAGE('2002:2020'!K19)</f>
        <v>2.1234972397025174</v>
      </c>
      <c r="J19" s="52">
        <f>AVERAGE('2002:2020'!N19)</f>
        <v>26.367315789473682</v>
      </c>
      <c r="K19" s="52">
        <f>AVERAGE('2002:2020'!O19)</f>
        <v>8.8947368421052637</v>
      </c>
      <c r="L19" s="52">
        <f>AVERAGE('2002:2020'!R19)</f>
        <v>20.08454608242754</v>
      </c>
      <c r="M19" s="52">
        <f>AVERAGE('2002:2020'!S19)</f>
        <v>103.17585849505809</v>
      </c>
      <c r="N19" s="97"/>
      <c r="P19" s="56" t="s">
        <v>148</v>
      </c>
      <c r="Q19" s="52">
        <f>K11</f>
        <v>16.111111111111111</v>
      </c>
      <c r="R19" s="52">
        <f>K12</f>
        <v>15.333333333333334</v>
      </c>
      <c r="S19" s="52">
        <f>K13</f>
        <v>13.777777777777779</v>
      </c>
      <c r="T19" s="52">
        <f>K14</f>
        <v>14.684210526315789</v>
      </c>
      <c r="U19" s="52">
        <f>K15</f>
        <v>12.894736842105264</v>
      </c>
      <c r="V19" s="52">
        <f>K16</f>
        <v>9.7894736842105257</v>
      </c>
      <c r="W19" s="52">
        <f>K17</f>
        <v>5.7894736842105265</v>
      </c>
      <c r="X19" s="52">
        <f>K18</f>
        <v>6.0526315789473681</v>
      </c>
      <c r="Y19" s="52">
        <f>K19</f>
        <v>8.8947368421052637</v>
      </c>
      <c r="Z19" s="52">
        <f>K20</f>
        <v>13.263157894736842</v>
      </c>
      <c r="AA19" s="52">
        <f>K21</f>
        <v>16.222222222222221</v>
      </c>
      <c r="AB19" s="52">
        <f>K22</f>
        <v>16.388888888888889</v>
      </c>
      <c r="AC19" s="119">
        <f>SUM(Q19:AB19)</f>
        <v>149.2017543859649</v>
      </c>
    </row>
    <row r="20" spans="1:35" x14ac:dyDescent="0.2">
      <c r="A20" s="49" t="s">
        <v>1</v>
      </c>
      <c r="B20" s="52">
        <f>AVERAGE('2002:2020'!B20)</f>
        <v>7.2619015280135821</v>
      </c>
      <c r="C20" s="52">
        <f>AVERAGE('2002:2020'!C20)</f>
        <v>19.386449915110358</v>
      </c>
      <c r="D20" s="52">
        <f>AVERAGE('2002:2020'!D20)</f>
        <v>12.97628441567629</v>
      </c>
      <c r="E20" s="52">
        <f>MAX('2002:2020'!E20)</f>
        <v>29.93</v>
      </c>
      <c r="F20" s="52">
        <f>MIN('2002:2020'!G20)</f>
        <v>-3.17</v>
      </c>
      <c r="G20" s="52">
        <f>AVERAGE('2002:2020'!I20)</f>
        <v>74.954686757215626</v>
      </c>
      <c r="H20" s="52">
        <f>AVERAGE('2002:2020'!J20)</f>
        <v>318.29896631578947</v>
      </c>
      <c r="I20" s="52">
        <f>AVERAGE('2002:2020'!K20)</f>
        <v>2.1470709889643462</v>
      </c>
      <c r="J20" s="52">
        <f>AVERAGE('2002:2020'!N20)</f>
        <v>44.116526315789478</v>
      </c>
      <c r="K20" s="52">
        <f>AVERAGE('2002:2020'!O20)</f>
        <v>13.263157894736842</v>
      </c>
      <c r="L20" s="52">
        <f>AVERAGE('2002:2020'!R20)</f>
        <v>15.018466649865591</v>
      </c>
      <c r="M20" s="52">
        <f>AVERAGE('2002:2020'!S20)</f>
        <v>64.101332311314181</v>
      </c>
      <c r="N20" s="97"/>
      <c r="P20" s="56" t="s">
        <v>149</v>
      </c>
      <c r="Q20" s="52">
        <f>L11</f>
        <v>5.5502367831541228</v>
      </c>
      <c r="R20" s="52">
        <f>L12</f>
        <v>6.048674254824209</v>
      </c>
      <c r="S20" s="52">
        <f>L13</f>
        <v>8.5318126448943783</v>
      </c>
      <c r="T20" s="52">
        <f>L14</f>
        <v>12.366167578125003</v>
      </c>
      <c r="U20" s="52">
        <f>L15</f>
        <v>16.52029914850721</v>
      </c>
      <c r="V20" s="52">
        <f>L16</f>
        <v>20.790819444444445</v>
      </c>
      <c r="W20" s="52">
        <f>L17</f>
        <v>24.21016717069892</v>
      </c>
      <c r="X20" s="52">
        <f>L18</f>
        <v>23.819976710849918</v>
      </c>
      <c r="Y20" s="52">
        <f>L19</f>
        <v>20.08454608242754</v>
      </c>
      <c r="Z20" s="52">
        <f>L20</f>
        <v>15.018466649865591</v>
      </c>
      <c r="AA20" s="52">
        <f>L21</f>
        <v>9.8100475896803356</v>
      </c>
      <c r="AB20" s="52">
        <f>L22</f>
        <v>6.2616590733531075</v>
      </c>
      <c r="AC20" s="118">
        <f>AVERAGE(Q20:AB20)</f>
        <v>14.084406094235398</v>
      </c>
    </row>
    <row r="21" spans="1:35" x14ac:dyDescent="0.2">
      <c r="A21" s="49" t="s">
        <v>2</v>
      </c>
      <c r="B21" s="52">
        <f>AVERAGE('2002:2020'!B21)</f>
        <v>4.4604296296296289</v>
      </c>
      <c r="C21" s="52">
        <f>AVERAGE('2002:2020'!C21)</f>
        <v>12.721207407407409</v>
      </c>
      <c r="D21" s="52">
        <f>AVERAGE('2002:2020'!D21)</f>
        <v>8.432439910176905</v>
      </c>
      <c r="E21" s="52">
        <f>MAX('2002:2020'!E21)</f>
        <v>23.1</v>
      </c>
      <c r="F21" s="52">
        <f>MIN('2002:2020'!G21)</f>
        <v>-6.87</v>
      </c>
      <c r="G21" s="52">
        <f>AVERAGE('2002:2020'!I21)</f>
        <v>81.118118548783116</v>
      </c>
      <c r="H21" s="52">
        <f>AVERAGE('2002:2020'!J21)</f>
        <v>179.32590488888889</v>
      </c>
      <c r="I21" s="52">
        <f>AVERAGE('2002:2020'!K21)</f>
        <v>2.5359005036730613</v>
      </c>
      <c r="J21" s="52">
        <f>AVERAGE('2002:2020'!N21)</f>
        <v>56.965611111111102</v>
      </c>
      <c r="K21" s="52">
        <f>AVERAGE('2002:2020'!O21)</f>
        <v>16.222222222222221</v>
      </c>
      <c r="L21" s="52">
        <f>AVERAGE('2002:2020'!R21)</f>
        <v>9.8100475896803356</v>
      </c>
      <c r="M21" s="52">
        <f>AVERAGE('2002:2020'!S21)</f>
        <v>33.751590611619797</v>
      </c>
      <c r="N21" s="97"/>
      <c r="P21" s="56" t="s">
        <v>150</v>
      </c>
      <c r="Q21" s="52">
        <f>M11</f>
        <v>28.843889281278805</v>
      </c>
      <c r="R21" s="52">
        <f>M12</f>
        <v>38.899116661407497</v>
      </c>
      <c r="S21" s="52">
        <f>M13</f>
        <v>71.67222976200874</v>
      </c>
      <c r="T21" s="52">
        <f>M14</f>
        <v>87.106728879773627</v>
      </c>
      <c r="U21" s="52">
        <f>M15</f>
        <v>116.76066334746338</v>
      </c>
      <c r="V21" s="52">
        <f>M16</f>
        <v>144.50237778416934</v>
      </c>
      <c r="W21" s="52">
        <f>M17</f>
        <v>172.38370061182931</v>
      </c>
      <c r="X21" s="52">
        <f>M18</f>
        <v>152.27231135354873</v>
      </c>
      <c r="Y21" s="52">
        <f>M19</f>
        <v>103.17585849505809</v>
      </c>
      <c r="Z21" s="52">
        <f>M20</f>
        <v>64.101332311314181</v>
      </c>
      <c r="AA21" s="52">
        <f>M21</f>
        <v>33.751590611619797</v>
      </c>
      <c r="AB21" s="52">
        <f>M22</f>
        <v>25.143294751665401</v>
      </c>
      <c r="AC21" s="119">
        <f>SUM(Q21:AB21)</f>
        <v>1038.6130938511369</v>
      </c>
    </row>
    <row r="22" spans="1:35" ht="13.5" thickBot="1" x14ac:dyDescent="0.25">
      <c r="A22" s="69" t="s">
        <v>3</v>
      </c>
      <c r="B22" s="70">
        <f>AVERAGE('2002:2020'!B22)</f>
        <v>2.0200076628352495</v>
      </c>
      <c r="C22" s="70">
        <f>AVERAGE('2002:2020'!C22)</f>
        <v>9.379777283401312</v>
      </c>
      <c r="D22" s="70">
        <f>AVERAGE('2002:2020'!D22)</f>
        <v>5.5012213673629136</v>
      </c>
      <c r="E22" s="70">
        <f>MAX('2002:2020'!E22)</f>
        <v>17.989999999999998</v>
      </c>
      <c r="F22" s="70">
        <f>MIN('2002:2020'!G22)</f>
        <v>-14.55</v>
      </c>
      <c r="G22" s="70">
        <f>AVERAGE('2002:2020'!I22)</f>
        <v>83.640596727845747</v>
      </c>
      <c r="H22" s="70">
        <f>AVERAGE('2002:2020'!J22)</f>
        <v>146.45672888888893</v>
      </c>
      <c r="I22" s="70">
        <f>AVERAGE('2002:2020'!K22)</f>
        <v>2.6223766672331394</v>
      </c>
      <c r="J22" s="70">
        <f>AVERAGE('2002:2020'!N22)</f>
        <v>39.573555555555551</v>
      </c>
      <c r="K22" s="70">
        <f>AVERAGE('2002:2020'!O22)</f>
        <v>16.388888888888889</v>
      </c>
      <c r="L22" s="70">
        <f>AVERAGE('2002:2020'!R22)</f>
        <v>6.2616590733531075</v>
      </c>
      <c r="M22" s="70">
        <f>AVERAGE('2002:2020'!S22)</f>
        <v>25.143294751665401</v>
      </c>
      <c r="N22" s="97"/>
    </row>
    <row r="23" spans="1:35" ht="13.5" thickTop="1" x14ac:dyDescent="0.2">
      <c r="A23" s="49" t="s">
        <v>57</v>
      </c>
      <c r="B23" s="44">
        <f>AVERAGE(B11:B22)</f>
        <v>6.4852203843380103</v>
      </c>
      <c r="C23" s="44">
        <f>AVERAGE(C11:C22)</f>
        <v>18.209962615798975</v>
      </c>
      <c r="D23" s="44">
        <f>AVERAGE(D11:D22)</f>
        <v>12.056653643955116</v>
      </c>
      <c r="E23" s="44">
        <f>MAX(E11:E22)</f>
        <v>40.659999999999997</v>
      </c>
      <c r="F23" s="44">
        <f>MIN(F11:F22)</f>
        <v>-15.97</v>
      </c>
      <c r="G23" s="44">
        <f>AVERAGE(G11:G22)</f>
        <v>73.936102383889789</v>
      </c>
      <c r="H23" s="46">
        <f>SUM(H11:H22)</f>
        <v>5131.6816444444448</v>
      </c>
      <c r="I23" s="44">
        <f>AVERAGE(I11:I22)</f>
        <v>2.5025287076114417</v>
      </c>
      <c r="J23" s="46">
        <f>SUM(J11:J22)</f>
        <v>478.6329619883042</v>
      </c>
      <c r="K23" s="46">
        <f>SUM(K11:K22)</f>
        <v>149.2017543859649</v>
      </c>
      <c r="L23" s="44">
        <f>AVERAGE(L11:L22)</f>
        <v>14.084406094235398</v>
      </c>
      <c r="M23" s="46">
        <f>SUM(M11:M22)</f>
        <v>1038.6130938511369</v>
      </c>
    </row>
    <row r="26" spans="1:35" ht="13.5" thickBot="1" x14ac:dyDescent="0.25">
      <c r="B26" s="81" t="s">
        <v>104</v>
      </c>
    </row>
    <row r="27" spans="1:35" ht="13.5" thickBot="1" x14ac:dyDescent="0.25">
      <c r="B27" s="81"/>
      <c r="P27" s="121" t="s">
        <v>56</v>
      </c>
      <c r="Q27" s="134" t="s">
        <v>93</v>
      </c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 ht="13.5" thickBot="1" x14ac:dyDescent="0.25">
      <c r="P28" s="122" t="s">
        <v>151</v>
      </c>
      <c r="Q28" s="125">
        <v>2005</v>
      </c>
      <c r="R28" s="125">
        <v>2006</v>
      </c>
      <c r="S28" s="125">
        <v>2007</v>
      </c>
      <c r="T28" s="125">
        <v>2008</v>
      </c>
      <c r="U28" s="125">
        <v>2009</v>
      </c>
      <c r="V28" s="125">
        <v>2010</v>
      </c>
      <c r="W28" s="125">
        <v>2011</v>
      </c>
      <c r="X28" s="125">
        <v>2012</v>
      </c>
      <c r="Y28" s="125">
        <v>2013</v>
      </c>
      <c r="Z28" s="125">
        <v>2014</v>
      </c>
      <c r="AA28" s="125">
        <v>2015</v>
      </c>
      <c r="AB28" s="125">
        <v>2016</v>
      </c>
      <c r="AC28" s="125">
        <v>2017</v>
      </c>
      <c r="AD28" s="125">
        <v>2018</v>
      </c>
      <c r="AE28" s="125">
        <v>2019</v>
      </c>
      <c r="AF28" s="125">
        <v>2020</v>
      </c>
      <c r="AG28" s="125">
        <v>2021</v>
      </c>
      <c r="AH28" s="125">
        <v>2022</v>
      </c>
      <c r="AI28" s="126" t="s">
        <v>152</v>
      </c>
    </row>
    <row r="29" spans="1:35" ht="13.5" thickBot="1" x14ac:dyDescent="0.25">
      <c r="P29" s="122" t="s">
        <v>153</v>
      </c>
      <c r="Q29" s="127">
        <v>38459</v>
      </c>
      <c r="R29" s="127">
        <v>38473</v>
      </c>
      <c r="S29" s="127">
        <v>38474</v>
      </c>
      <c r="T29" s="127">
        <v>38473</v>
      </c>
      <c r="U29" s="127">
        <v>38441</v>
      </c>
      <c r="V29" s="127">
        <v>38447</v>
      </c>
      <c r="W29" s="127">
        <v>38455</v>
      </c>
      <c r="X29" s="127">
        <v>38459</v>
      </c>
      <c r="Y29" s="127">
        <v>38498</v>
      </c>
      <c r="Z29" s="127">
        <v>38435</v>
      </c>
      <c r="AA29" s="127">
        <v>38420</v>
      </c>
      <c r="AB29" s="127">
        <v>38474</v>
      </c>
      <c r="AC29" s="127">
        <v>38471</v>
      </c>
      <c r="AD29" s="127">
        <v>38411</v>
      </c>
      <c r="AE29" s="127">
        <v>38478</v>
      </c>
      <c r="AF29" s="127">
        <v>38446</v>
      </c>
      <c r="AG29" s="127">
        <v>38458</v>
      </c>
      <c r="AH29" s="127">
        <v>38448</v>
      </c>
      <c r="AI29" s="128">
        <f>AVERAGE(Q29:AH29)</f>
        <v>38456.666666666664</v>
      </c>
    </row>
    <row r="30" spans="1:35" ht="13.5" thickBot="1" x14ac:dyDescent="0.25">
      <c r="P30" s="122" t="s">
        <v>154</v>
      </c>
      <c r="Q30" s="127"/>
      <c r="R30" s="127">
        <v>38686</v>
      </c>
      <c r="S30" s="127">
        <v>38623</v>
      </c>
      <c r="T30" s="127">
        <v>38649</v>
      </c>
      <c r="U30" s="127">
        <v>38641</v>
      </c>
      <c r="V30" s="127">
        <v>38644</v>
      </c>
      <c r="W30" s="127">
        <v>38646</v>
      </c>
      <c r="X30" s="127">
        <v>38654</v>
      </c>
      <c r="Y30" s="127">
        <v>38672</v>
      </c>
      <c r="Z30" s="127">
        <v>38666</v>
      </c>
      <c r="AA30" s="127">
        <v>38640</v>
      </c>
      <c r="AB30" s="127">
        <v>38697</v>
      </c>
      <c r="AC30" s="127">
        <v>38671</v>
      </c>
      <c r="AD30" s="127">
        <v>38655</v>
      </c>
      <c r="AE30" s="127">
        <v>38676</v>
      </c>
      <c r="AF30" s="127">
        <v>38642</v>
      </c>
      <c r="AG30" s="127">
        <v>38649</v>
      </c>
      <c r="AH30" s="127">
        <v>38667</v>
      </c>
      <c r="AI30" s="128">
        <f>AVERAGE(Q30:AH30)</f>
        <v>38657.529411764706</v>
      </c>
    </row>
    <row r="31" spans="1:35" ht="13.5" thickBot="1" x14ac:dyDescent="0.25">
      <c r="P31" s="122" t="s">
        <v>155</v>
      </c>
      <c r="Q31" s="124">
        <v>257</v>
      </c>
      <c r="R31" s="129">
        <v>212</v>
      </c>
      <c r="S31" s="129">
        <v>148</v>
      </c>
      <c r="T31" s="129">
        <v>175</v>
      </c>
      <c r="U31" s="129">
        <v>199</v>
      </c>
      <c r="V31" s="129">
        <v>196</v>
      </c>
      <c r="W31" s="129">
        <v>190</v>
      </c>
      <c r="X31" s="129">
        <v>194</v>
      </c>
      <c r="Y31" s="129">
        <v>173</v>
      </c>
      <c r="Z31" s="129">
        <v>230</v>
      </c>
      <c r="AA31" s="129">
        <v>219</v>
      </c>
      <c r="AB31" s="129">
        <v>222</v>
      </c>
      <c r="AC31" s="129">
        <v>199</v>
      </c>
      <c r="AD31" s="129">
        <v>243</v>
      </c>
      <c r="AE31" s="129">
        <v>197</v>
      </c>
      <c r="AF31" s="129">
        <v>195</v>
      </c>
      <c r="AG31" s="129">
        <v>190</v>
      </c>
      <c r="AH31" s="129">
        <v>218</v>
      </c>
      <c r="AI31" s="130">
        <f>AVERAGE(Q31:AH31)</f>
        <v>203.16666666666666</v>
      </c>
    </row>
    <row r="32" spans="1:35" ht="13.5" thickBot="1" x14ac:dyDescent="0.25">
      <c r="P32" s="122" t="s">
        <v>156</v>
      </c>
      <c r="Q32" s="123">
        <v>42</v>
      </c>
      <c r="R32" s="123">
        <v>26</v>
      </c>
      <c r="S32" s="123">
        <v>61</v>
      </c>
      <c r="T32" s="123">
        <v>52</v>
      </c>
      <c r="U32" s="123">
        <v>52</v>
      </c>
      <c r="V32" s="123">
        <v>67</v>
      </c>
      <c r="W32" s="123">
        <v>35</v>
      </c>
      <c r="X32" s="123">
        <v>58</v>
      </c>
      <c r="Y32" s="123">
        <v>49</v>
      </c>
      <c r="Z32" s="123">
        <v>26</v>
      </c>
      <c r="AA32" s="123">
        <v>31</v>
      </c>
      <c r="AB32" s="123">
        <v>20</v>
      </c>
      <c r="AC32" s="123">
        <v>51</v>
      </c>
      <c r="AD32" s="123">
        <v>29</v>
      </c>
      <c r="AE32" s="123">
        <v>46</v>
      </c>
      <c r="AF32" s="123">
        <v>36</v>
      </c>
      <c r="AG32" s="123">
        <v>40</v>
      </c>
      <c r="AH32" s="123">
        <v>49</v>
      </c>
      <c r="AI32" s="130">
        <f>AVERAGE(Q32:AH32)</f>
        <v>42.777777777777779</v>
      </c>
    </row>
  </sheetData>
  <mergeCells count="1">
    <mergeCell ref="Q27:AI27"/>
  </mergeCells>
  <pageMargins left="0.75" right="0.75" top="1" bottom="1" header="0" footer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90" zoomScaleNormal="90" workbookViewId="0">
      <selection sqref="A1:IV65536"/>
    </sheetView>
  </sheetViews>
  <sheetFormatPr baseColWidth="10" defaultRowHeight="12.75" x14ac:dyDescent="0.2"/>
  <cols>
    <col min="2" max="2" width="5.5703125" customWidth="1"/>
    <col min="3" max="3" width="6.28515625" bestFit="1" customWidth="1"/>
    <col min="4" max="4" width="5.28515625" bestFit="1" customWidth="1"/>
    <col min="5" max="5" width="7.42578125" bestFit="1" customWidth="1"/>
    <col min="6" max="6" width="7.5703125" bestFit="1" customWidth="1"/>
    <col min="7" max="7" width="6" bestFit="1" customWidth="1"/>
    <col min="8" max="8" width="7.5703125" bestFit="1" customWidth="1"/>
    <col min="9" max="9" width="5.140625" bestFit="1" customWidth="1"/>
    <col min="10" max="10" width="7.42578125" style="33" bestFit="1" customWidth="1"/>
    <col min="11" max="11" width="5.7109375" bestFit="1" customWidth="1"/>
    <col min="12" max="12" width="9.140625" customWidth="1"/>
    <col min="13" max="13" width="8.85546875" customWidth="1"/>
    <col min="14" max="14" width="6.85546875" bestFit="1" customWidth="1"/>
    <col min="15" max="15" width="7.7109375" bestFit="1" customWidth="1"/>
    <col min="16" max="16" width="5.7109375" bestFit="1" customWidth="1"/>
    <col min="17" max="17" width="9.28515625" bestFit="1" customWidth="1"/>
    <col min="18" max="18" width="9.28515625" customWidth="1"/>
    <col min="19" max="19" width="7.5703125" style="33" bestFit="1" customWidth="1"/>
    <col min="20" max="20" width="6.7109375" customWidth="1"/>
  </cols>
  <sheetData>
    <row r="1" spans="1:20" ht="15.75" x14ac:dyDescent="0.25">
      <c r="A1" s="64"/>
      <c r="B1" s="49" t="s">
        <v>77</v>
      </c>
      <c r="J1"/>
      <c r="S1"/>
    </row>
    <row r="2" spans="1:20" x14ac:dyDescent="0.2">
      <c r="B2" s="49" t="s">
        <v>67</v>
      </c>
      <c r="J2"/>
      <c r="S2"/>
    </row>
    <row r="3" spans="1:20" x14ac:dyDescent="0.2">
      <c r="B3" s="1" t="s">
        <v>68</v>
      </c>
      <c r="J3"/>
      <c r="S3"/>
    </row>
    <row r="4" spans="1:20" x14ac:dyDescent="0.2">
      <c r="B4" s="55"/>
      <c r="C4" s="13"/>
      <c r="D4" s="13"/>
      <c r="E4" s="13"/>
      <c r="F4" s="13"/>
      <c r="G4" s="13"/>
      <c r="H4" s="13"/>
      <c r="I4" s="13"/>
      <c r="J4" s="48"/>
      <c r="K4" s="33"/>
      <c r="L4" s="33"/>
      <c r="M4" s="33"/>
      <c r="N4" s="33"/>
      <c r="O4" s="33"/>
      <c r="P4" s="33"/>
      <c r="Q4" s="33"/>
      <c r="R4" s="33"/>
      <c r="T4" s="33"/>
    </row>
    <row r="5" spans="1:20" x14ac:dyDescent="0.2">
      <c r="B5" s="55"/>
      <c r="C5" s="17"/>
      <c r="D5" s="17"/>
      <c r="E5" s="23"/>
      <c r="F5" s="17"/>
      <c r="G5" s="25"/>
      <c r="H5" s="17"/>
      <c r="I5" s="17"/>
      <c r="J5" s="17"/>
      <c r="K5" s="33"/>
      <c r="L5" s="33"/>
      <c r="M5" s="33"/>
      <c r="N5" s="33"/>
      <c r="O5" s="33"/>
      <c r="P5" s="33"/>
      <c r="Q5" s="33"/>
      <c r="R5" s="33"/>
      <c r="T5" s="33"/>
    </row>
    <row r="6" spans="1:20" x14ac:dyDescent="0.2">
      <c r="B6" s="49" t="s">
        <v>73</v>
      </c>
      <c r="C6" s="17"/>
      <c r="D6" s="17"/>
      <c r="E6" s="23"/>
      <c r="F6" s="23"/>
      <c r="G6" s="25"/>
      <c r="H6" s="17"/>
      <c r="I6" s="19"/>
      <c r="J6" s="17"/>
      <c r="K6" s="33"/>
      <c r="L6" s="33"/>
      <c r="M6" s="33"/>
      <c r="N6" s="33"/>
      <c r="O6" s="33"/>
      <c r="P6" s="33"/>
      <c r="Q6" s="33"/>
      <c r="R6" s="33"/>
      <c r="T6" s="33"/>
    </row>
    <row r="7" spans="1:20" x14ac:dyDescent="0.2">
      <c r="B7" s="49" t="s">
        <v>78</v>
      </c>
      <c r="C7" s="17"/>
      <c r="D7" s="17"/>
      <c r="E7" s="23"/>
      <c r="F7" s="23"/>
      <c r="G7" s="25"/>
      <c r="H7" s="17"/>
      <c r="I7" s="17"/>
      <c r="J7" s="17"/>
      <c r="K7" s="32"/>
      <c r="L7" s="33"/>
      <c r="M7" s="33"/>
      <c r="N7" s="33"/>
      <c r="O7" s="33"/>
      <c r="P7" s="33"/>
      <c r="Q7" s="33"/>
      <c r="R7" s="33"/>
      <c r="T7" s="33"/>
    </row>
    <row r="8" spans="1:20" x14ac:dyDescent="0.2">
      <c r="B8" s="13"/>
      <c r="C8" s="33"/>
      <c r="D8" s="33"/>
      <c r="E8" s="33"/>
      <c r="F8" s="33"/>
      <c r="G8" s="33"/>
      <c r="H8" s="33"/>
      <c r="I8" s="33"/>
      <c r="K8" s="33"/>
      <c r="L8" s="33"/>
      <c r="M8" s="33"/>
      <c r="N8" s="33"/>
      <c r="O8" s="33"/>
      <c r="P8" s="33"/>
      <c r="Q8" s="33"/>
      <c r="R8" s="33"/>
      <c r="T8" s="33"/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13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  <c r="T9" s="33"/>
    </row>
    <row r="10" spans="1:20" x14ac:dyDescent="0.2">
      <c r="B10" s="15" t="s">
        <v>18</v>
      </c>
      <c r="C10" s="15" t="s">
        <v>18</v>
      </c>
      <c r="D10" s="15" t="s">
        <v>18</v>
      </c>
      <c r="E10" s="7" t="s">
        <v>18</v>
      </c>
      <c r="F10" s="7"/>
      <c r="G10" s="7" t="s">
        <v>18</v>
      </c>
      <c r="H10" s="7"/>
      <c r="I10" s="7" t="s">
        <v>19</v>
      </c>
      <c r="J10" s="15" t="s">
        <v>20</v>
      </c>
      <c r="K10" s="15" t="s">
        <v>21</v>
      </c>
      <c r="L10" s="7" t="s">
        <v>21</v>
      </c>
      <c r="M10" s="7"/>
      <c r="N10" s="15" t="s">
        <v>22</v>
      </c>
      <c r="O10" s="7"/>
      <c r="P10" s="15" t="s">
        <v>22</v>
      </c>
      <c r="Q10" s="7"/>
      <c r="R10" s="67" t="s">
        <v>27</v>
      </c>
      <c r="S10" s="15" t="s">
        <v>22</v>
      </c>
      <c r="T10" s="33"/>
    </row>
    <row r="11" spans="1:20" x14ac:dyDescent="0.2">
      <c r="A11" s="8" t="s">
        <v>40</v>
      </c>
      <c r="B11" s="17">
        <v>1.9612903225806453</v>
      </c>
      <c r="C11" s="17">
        <v>8.4483870967741943</v>
      </c>
      <c r="D11" s="17">
        <v>4.9580645161290331</v>
      </c>
      <c r="E11" s="82">
        <v>16.100000000000001</v>
      </c>
      <c r="F11" s="110">
        <v>37623</v>
      </c>
      <c r="G11" s="39">
        <v>-4.7</v>
      </c>
      <c r="H11" s="110">
        <v>37636</v>
      </c>
      <c r="I11" s="9">
        <v>78.651612903225811</v>
      </c>
      <c r="J11" s="17">
        <v>140.1</v>
      </c>
      <c r="K11" s="17">
        <v>3.3064516129032269</v>
      </c>
      <c r="L11" s="83">
        <v>18.2</v>
      </c>
      <c r="M11" s="110">
        <v>37651</v>
      </c>
      <c r="N11" s="17">
        <v>71.2</v>
      </c>
      <c r="O11" s="18">
        <v>22</v>
      </c>
      <c r="P11" s="26">
        <v>20.6</v>
      </c>
      <c r="Q11" s="110">
        <v>37650</v>
      </c>
      <c r="R11" s="20"/>
      <c r="S11" s="17">
        <v>32.968390007675907</v>
      </c>
      <c r="T11" s="33"/>
    </row>
    <row r="12" spans="1:20" x14ac:dyDescent="0.2">
      <c r="A12" s="10" t="s">
        <v>41</v>
      </c>
      <c r="B12" s="17">
        <v>1.2428571428571431</v>
      </c>
      <c r="C12" s="17">
        <v>7.8535714285714286</v>
      </c>
      <c r="D12" s="17">
        <v>4.4107142857142856</v>
      </c>
      <c r="E12" s="22">
        <v>12</v>
      </c>
      <c r="F12" s="106">
        <v>37680</v>
      </c>
      <c r="G12" s="40">
        <v>-5.4</v>
      </c>
      <c r="H12" s="106">
        <v>37670</v>
      </c>
      <c r="I12" s="5">
        <v>80.921428571428578</v>
      </c>
      <c r="J12" s="17">
        <v>192.3</v>
      </c>
      <c r="K12" s="17">
        <v>3.8107142857142864</v>
      </c>
      <c r="L12" s="24">
        <v>18.2</v>
      </c>
      <c r="M12" s="106">
        <v>37676</v>
      </c>
      <c r="N12" s="19">
        <v>26.4</v>
      </c>
      <c r="O12" s="21">
        <v>16</v>
      </c>
      <c r="P12" s="26">
        <v>7.8</v>
      </c>
      <c r="Q12" s="106">
        <v>37656</v>
      </c>
      <c r="R12" s="20"/>
      <c r="S12" s="17">
        <v>31.122003908224222</v>
      </c>
      <c r="T12" s="33"/>
    </row>
    <row r="13" spans="1:20" x14ac:dyDescent="0.2">
      <c r="A13" s="10" t="s">
        <v>42</v>
      </c>
      <c r="B13" s="17">
        <v>3.870967741935484</v>
      </c>
      <c r="C13" s="17">
        <v>16.032258064516128</v>
      </c>
      <c r="D13" s="17">
        <v>9.638709677419353</v>
      </c>
      <c r="E13" s="22">
        <v>22.2</v>
      </c>
      <c r="F13" s="106">
        <v>37693</v>
      </c>
      <c r="G13" s="40">
        <v>-3.7</v>
      </c>
      <c r="H13" s="106">
        <v>37698</v>
      </c>
      <c r="I13" s="23">
        <v>70.01290322580644</v>
      </c>
      <c r="J13" s="17">
        <v>398</v>
      </c>
      <c r="K13" s="17">
        <v>3.2645161290322577</v>
      </c>
      <c r="L13" s="24">
        <v>16.7</v>
      </c>
      <c r="M13" s="106">
        <v>37696</v>
      </c>
      <c r="N13" s="17">
        <v>15.2</v>
      </c>
      <c r="O13" s="21">
        <v>10</v>
      </c>
      <c r="P13" s="26">
        <v>6</v>
      </c>
      <c r="Q13" s="106">
        <v>37710</v>
      </c>
      <c r="R13" s="20"/>
      <c r="S13" s="17">
        <v>77.213344926900376</v>
      </c>
      <c r="T13" s="33"/>
    </row>
    <row r="14" spans="1:20" x14ac:dyDescent="0.2">
      <c r="A14" s="10" t="s">
        <v>43</v>
      </c>
      <c r="B14" s="17">
        <v>5.0999999999999996</v>
      </c>
      <c r="C14" s="17">
        <v>16.896666666666665</v>
      </c>
      <c r="D14" s="17">
        <v>11.02</v>
      </c>
      <c r="E14" s="24">
        <v>26.4</v>
      </c>
      <c r="F14" s="111">
        <v>37739</v>
      </c>
      <c r="G14" s="25">
        <v>-1.5</v>
      </c>
      <c r="H14" s="111">
        <v>37719</v>
      </c>
      <c r="I14" s="5">
        <v>69.973333333333329</v>
      </c>
      <c r="J14" s="17">
        <v>470.8</v>
      </c>
      <c r="K14" s="17">
        <v>3.25</v>
      </c>
      <c r="L14" s="24">
        <v>17</v>
      </c>
      <c r="M14" s="111">
        <v>37724</v>
      </c>
      <c r="N14" s="17">
        <v>26.2</v>
      </c>
      <c r="O14" s="21">
        <v>17</v>
      </c>
      <c r="P14" s="26">
        <v>5.8</v>
      </c>
      <c r="Q14" s="111">
        <v>37737</v>
      </c>
      <c r="R14" s="20"/>
      <c r="S14" s="17">
        <v>92.101761729209414</v>
      </c>
      <c r="T14" s="33"/>
    </row>
    <row r="15" spans="1:20" x14ac:dyDescent="0.2">
      <c r="A15" s="10" t="s">
        <v>44</v>
      </c>
      <c r="B15" s="17">
        <v>6.8354838709677423</v>
      </c>
      <c r="C15" s="17">
        <v>21.01935483870967</v>
      </c>
      <c r="D15" s="17">
        <v>13.9</v>
      </c>
      <c r="E15" s="22">
        <v>31.4</v>
      </c>
      <c r="F15" s="106">
        <v>37771</v>
      </c>
      <c r="G15" s="40">
        <v>2.4</v>
      </c>
      <c r="H15" s="106">
        <v>37744</v>
      </c>
      <c r="I15" s="5">
        <v>67.609677419354853</v>
      </c>
      <c r="J15" s="17">
        <v>601.5</v>
      </c>
      <c r="K15" s="17">
        <v>2.2064516129032259</v>
      </c>
      <c r="L15" s="24">
        <v>13.4</v>
      </c>
      <c r="M15" s="106">
        <v>37748</v>
      </c>
      <c r="N15" s="17">
        <v>75.400000000000006</v>
      </c>
      <c r="O15" s="21">
        <v>10</v>
      </c>
      <c r="P15" s="26">
        <v>22.2</v>
      </c>
      <c r="Q15" s="106">
        <v>37748</v>
      </c>
      <c r="R15" s="28"/>
      <c r="S15" s="17">
        <v>117.91223015080737</v>
      </c>
      <c r="T15" s="33"/>
    </row>
    <row r="16" spans="1:20" x14ac:dyDescent="0.2">
      <c r="A16" s="10" t="s">
        <v>45</v>
      </c>
      <c r="B16" s="19">
        <v>13.95</v>
      </c>
      <c r="C16" s="17">
        <v>28.026666666666674</v>
      </c>
      <c r="D16" s="17">
        <v>20.443333333333335</v>
      </c>
      <c r="E16" s="22">
        <v>37.6</v>
      </c>
      <c r="F16" s="106">
        <v>37794</v>
      </c>
      <c r="G16" s="40">
        <v>9.5</v>
      </c>
      <c r="H16" s="106">
        <v>37791</v>
      </c>
      <c r="I16" s="5">
        <v>67.356666666666669</v>
      </c>
      <c r="J16" s="17">
        <v>602.79999999999995</v>
      </c>
      <c r="K16" s="17">
        <v>2.1533333333333333</v>
      </c>
      <c r="L16" s="24">
        <v>11</v>
      </c>
      <c r="M16" s="106">
        <v>37795</v>
      </c>
      <c r="N16" s="23">
        <v>32.6</v>
      </c>
      <c r="O16" s="21">
        <v>9</v>
      </c>
      <c r="P16" s="26">
        <v>8.6</v>
      </c>
      <c r="Q16" s="106">
        <v>37773</v>
      </c>
      <c r="R16" s="20"/>
      <c r="S16" s="17">
        <v>145.61966578958118</v>
      </c>
      <c r="T16" s="33"/>
    </row>
    <row r="17" spans="1:20" x14ac:dyDescent="0.2">
      <c r="A17" s="10" t="s">
        <v>46</v>
      </c>
      <c r="B17" s="17">
        <v>13.422580645161291</v>
      </c>
      <c r="C17" s="17">
        <v>28.580645161290331</v>
      </c>
      <c r="D17" s="17">
        <v>20.222580645161294</v>
      </c>
      <c r="E17" s="22">
        <v>34.6</v>
      </c>
      <c r="F17" s="106">
        <v>37821</v>
      </c>
      <c r="G17" s="40">
        <v>7.6</v>
      </c>
      <c r="H17" s="106">
        <v>37806</v>
      </c>
      <c r="I17" s="5">
        <v>63.658064516129038</v>
      </c>
      <c r="J17" s="17">
        <v>709.2</v>
      </c>
      <c r="K17" s="17">
        <v>2.854838709677419</v>
      </c>
      <c r="L17" s="24">
        <v>11.9</v>
      </c>
      <c r="M17" s="106">
        <v>37825</v>
      </c>
      <c r="N17" s="19">
        <v>11.8</v>
      </c>
      <c r="O17" s="21">
        <v>3</v>
      </c>
      <c r="P17" s="26">
        <v>9.1999999999999993</v>
      </c>
      <c r="Q17" s="106">
        <v>37816</v>
      </c>
      <c r="R17" s="20"/>
      <c r="S17" s="17">
        <v>177.26882198682785</v>
      </c>
      <c r="T17" s="33"/>
    </row>
    <row r="18" spans="1:20" x14ac:dyDescent="0.2">
      <c r="A18" s="10" t="s">
        <v>47</v>
      </c>
      <c r="B18" s="17">
        <v>15.409677419354839</v>
      </c>
      <c r="C18" s="17">
        <v>30.690322580645152</v>
      </c>
      <c r="D18" s="17">
        <v>22.516129032258064</v>
      </c>
      <c r="E18" s="22">
        <v>37.4</v>
      </c>
      <c r="F18" s="106">
        <v>37844</v>
      </c>
      <c r="G18" s="40">
        <v>11.1</v>
      </c>
      <c r="H18" s="106">
        <v>37834</v>
      </c>
      <c r="I18" s="5">
        <v>61.261290322580642</v>
      </c>
      <c r="J18" s="17">
        <v>570.5</v>
      </c>
      <c r="K18" s="17">
        <v>2.0516129032258061</v>
      </c>
      <c r="L18" s="24">
        <v>15.3</v>
      </c>
      <c r="M18" s="106">
        <v>37862</v>
      </c>
      <c r="N18" s="19">
        <v>24.2</v>
      </c>
      <c r="O18" s="21">
        <v>4</v>
      </c>
      <c r="P18" s="26">
        <v>13.4</v>
      </c>
      <c r="Q18" s="106">
        <v>37861</v>
      </c>
      <c r="R18" s="20"/>
      <c r="S18" s="17">
        <v>149.93354125486218</v>
      </c>
      <c r="T18" s="33"/>
    </row>
    <row r="19" spans="1:20" x14ac:dyDescent="0.2">
      <c r="A19" s="10" t="s">
        <v>0</v>
      </c>
      <c r="B19" s="17">
        <v>11.466666666666667</v>
      </c>
      <c r="C19" s="17">
        <v>23.03</v>
      </c>
      <c r="D19" s="17">
        <v>16.843333333333337</v>
      </c>
      <c r="E19" s="22">
        <v>28.2</v>
      </c>
      <c r="F19" s="106">
        <v>37881</v>
      </c>
      <c r="G19" s="40">
        <v>6.6</v>
      </c>
      <c r="H19" s="106">
        <v>37874</v>
      </c>
      <c r="I19" s="5">
        <v>71.61666666666666</v>
      </c>
      <c r="J19" s="17">
        <v>395.7</v>
      </c>
      <c r="K19" s="17">
        <v>2.1066666666666665</v>
      </c>
      <c r="L19" s="24">
        <v>12.5</v>
      </c>
      <c r="M19" s="106">
        <v>37872</v>
      </c>
      <c r="N19" s="19">
        <v>29.6</v>
      </c>
      <c r="O19" s="21">
        <v>10</v>
      </c>
      <c r="P19" s="26">
        <v>10.6</v>
      </c>
      <c r="Q19" s="106">
        <v>37867</v>
      </c>
      <c r="R19" s="20"/>
      <c r="S19" s="17">
        <v>88.463281620027757</v>
      </c>
      <c r="T19" s="33"/>
    </row>
    <row r="20" spans="1:20" x14ac:dyDescent="0.2">
      <c r="A20" s="10" t="s">
        <v>1</v>
      </c>
      <c r="B20" s="26">
        <v>7.4967741935483891</v>
      </c>
      <c r="C20" s="26">
        <v>16.319354838709675</v>
      </c>
      <c r="D20" s="26">
        <v>11.538709677419359</v>
      </c>
      <c r="E20" s="22">
        <v>24</v>
      </c>
      <c r="F20" s="106">
        <v>37895</v>
      </c>
      <c r="G20" s="22">
        <v>-0.1</v>
      </c>
      <c r="H20" s="106">
        <v>37919</v>
      </c>
      <c r="I20" s="5">
        <v>79.522580645161284</v>
      </c>
      <c r="J20" s="26">
        <v>242.4</v>
      </c>
      <c r="K20" s="26">
        <v>2.3516129032258055</v>
      </c>
      <c r="L20" s="24">
        <v>16.3</v>
      </c>
      <c r="M20" s="106">
        <v>37924</v>
      </c>
      <c r="N20" s="25">
        <v>96.2</v>
      </c>
      <c r="O20" s="21">
        <v>23</v>
      </c>
      <c r="P20" s="26">
        <v>26</v>
      </c>
      <c r="Q20" s="106">
        <v>37907</v>
      </c>
      <c r="R20" s="20"/>
      <c r="S20" s="17">
        <v>55.388620117445726</v>
      </c>
      <c r="T20" s="33"/>
    </row>
    <row r="21" spans="1:20" x14ac:dyDescent="0.2">
      <c r="A21" s="10" t="s">
        <v>2</v>
      </c>
      <c r="B21" s="17">
        <v>4.6533333333333333</v>
      </c>
      <c r="C21" s="17">
        <v>13.19</v>
      </c>
      <c r="D21" s="17">
        <v>8.716666666666665</v>
      </c>
      <c r="E21" s="22">
        <v>19.399999999999999</v>
      </c>
      <c r="F21" s="106">
        <v>37932</v>
      </c>
      <c r="G21" s="22">
        <v>-1</v>
      </c>
      <c r="H21" s="106">
        <v>37943</v>
      </c>
      <c r="I21" s="5">
        <v>82</v>
      </c>
      <c r="J21" s="17">
        <v>161.9</v>
      </c>
      <c r="K21" s="26">
        <v>2.3516129032258055</v>
      </c>
      <c r="L21" s="24">
        <v>13.6</v>
      </c>
      <c r="M21" s="106">
        <v>37951</v>
      </c>
      <c r="N21" s="22">
        <v>34</v>
      </c>
      <c r="O21" s="21">
        <v>19</v>
      </c>
      <c r="P21" s="24">
        <v>8</v>
      </c>
      <c r="Q21" s="106">
        <v>37926</v>
      </c>
      <c r="R21" s="20"/>
      <c r="S21" s="17">
        <v>31.623943170952863</v>
      </c>
      <c r="T21" s="33"/>
    </row>
    <row r="22" spans="1:20" ht="13.5" thickBot="1" x14ac:dyDescent="0.25">
      <c r="A22" s="14" t="s">
        <v>3</v>
      </c>
      <c r="B22" s="41">
        <v>3.1193548387096781</v>
      </c>
      <c r="C22" s="41">
        <v>9.0612903225806445</v>
      </c>
      <c r="D22" s="41">
        <v>5.9612903225806466</v>
      </c>
      <c r="E22" s="29">
        <v>13</v>
      </c>
      <c r="F22" s="107">
        <v>37962</v>
      </c>
      <c r="G22" s="43">
        <v>-0.6</v>
      </c>
      <c r="H22" s="107">
        <v>37971</v>
      </c>
      <c r="I22" s="12">
        <v>83.3</v>
      </c>
      <c r="J22" s="41">
        <v>112.4</v>
      </c>
      <c r="K22" s="29">
        <v>2.9</v>
      </c>
      <c r="L22" s="41">
        <v>12.5</v>
      </c>
      <c r="M22" s="107">
        <v>37973</v>
      </c>
      <c r="N22" s="29">
        <v>32.200000000000003</v>
      </c>
      <c r="O22" s="43">
        <v>14</v>
      </c>
      <c r="P22" s="41">
        <v>8.6</v>
      </c>
      <c r="Q22" s="107">
        <v>37973</v>
      </c>
      <c r="R22" s="12"/>
      <c r="S22" s="41">
        <v>25.1</v>
      </c>
      <c r="T22" s="33"/>
    </row>
    <row r="23" spans="1:20" ht="13.5" thickTop="1" x14ac:dyDescent="0.2">
      <c r="A23" s="1" t="s">
        <v>57</v>
      </c>
      <c r="B23" s="44">
        <f>AVERAGE(B11:B22)</f>
        <v>7.3774155145929354</v>
      </c>
      <c r="C23" s="44">
        <f>AVERAGE(C11:C22)</f>
        <v>18.262376472094214</v>
      </c>
      <c r="D23" s="44">
        <f>AVERAGE(D11:D22)</f>
        <v>12.514127624167948</v>
      </c>
      <c r="E23" s="80">
        <f>MAX(E11:E22)</f>
        <v>37.6</v>
      </c>
      <c r="F23" s="65">
        <v>37794</v>
      </c>
      <c r="G23" s="45">
        <f>MIN(G11:G22)</f>
        <v>-5.4</v>
      </c>
      <c r="H23" s="65">
        <v>37670</v>
      </c>
      <c r="I23" s="46">
        <f>AVERAGE(I11:I22)</f>
        <v>72.99035202252945</v>
      </c>
      <c r="J23" s="46">
        <f>SUM(J11:J22)</f>
        <v>4597.5999999999985</v>
      </c>
      <c r="K23" s="44">
        <f>AVERAGE(K11:K22)</f>
        <v>2.7173175883256526</v>
      </c>
      <c r="L23" s="84">
        <f>MAX(L11:L22)</f>
        <v>18.2</v>
      </c>
      <c r="M23" s="65">
        <v>37651</v>
      </c>
      <c r="N23" s="44">
        <f>SUM(N11:N22)</f>
        <v>475</v>
      </c>
      <c r="O23" s="44">
        <f>SUM(O11:O22)</f>
        <v>157</v>
      </c>
      <c r="P23" s="44">
        <f>MAX(P11:P22)</f>
        <v>26</v>
      </c>
      <c r="Q23" s="65">
        <v>37907</v>
      </c>
      <c r="R23" s="65"/>
      <c r="S23" s="44">
        <f>SUM(S11:S22)</f>
        <v>1024.7156046625146</v>
      </c>
      <c r="T23" s="33"/>
    </row>
    <row r="24" spans="1:20" x14ac:dyDescent="0.2">
      <c r="B24" s="32"/>
      <c r="C24" s="32"/>
      <c r="D24" s="32"/>
      <c r="E24" s="30"/>
      <c r="F24" s="30"/>
      <c r="G24" s="32"/>
      <c r="H24" s="31"/>
      <c r="I24" s="32"/>
      <c r="J24" s="32"/>
      <c r="K24" s="32"/>
      <c r="L24" s="37"/>
      <c r="M24" s="65">
        <v>37676</v>
      </c>
      <c r="N24" s="33"/>
      <c r="O24" s="33"/>
      <c r="P24" s="33"/>
      <c r="Q24" s="33"/>
      <c r="R24" s="33"/>
      <c r="T24" s="33"/>
    </row>
    <row r="25" spans="1:20" x14ac:dyDescent="0.2">
      <c r="A25" s="6" t="s">
        <v>56</v>
      </c>
      <c r="B25" s="34"/>
      <c r="C25" s="34"/>
      <c r="D25" s="38"/>
      <c r="E25" s="33"/>
      <c r="F25" s="33"/>
      <c r="G25" s="33"/>
      <c r="H25" s="33"/>
      <c r="I25" s="33"/>
      <c r="K25" s="33"/>
      <c r="L25" s="33"/>
      <c r="M25" s="33"/>
      <c r="N25" s="33"/>
      <c r="O25" s="33"/>
      <c r="P25" s="33"/>
      <c r="Q25" s="33"/>
      <c r="R25" s="33"/>
      <c r="T25" s="33"/>
    </row>
    <row r="26" spans="1:20" x14ac:dyDescent="0.2">
      <c r="A26" s="1"/>
      <c r="B26" s="13"/>
      <c r="C26" s="13"/>
      <c r="D26" s="33"/>
      <c r="E26" s="33"/>
      <c r="F26" s="33"/>
      <c r="G26" s="33"/>
      <c r="H26" s="33"/>
      <c r="I26" s="33"/>
      <c r="K26" s="33"/>
      <c r="L26" s="33"/>
      <c r="M26" s="33"/>
      <c r="N26" s="33"/>
      <c r="O26" s="33"/>
      <c r="P26" s="33"/>
      <c r="Q26" s="33"/>
      <c r="R26" s="33"/>
      <c r="T26" s="33"/>
    </row>
    <row r="27" spans="1:20" x14ac:dyDescent="0.2">
      <c r="A27" s="1"/>
      <c r="B27" s="13"/>
      <c r="C27" s="13"/>
      <c r="D27" s="33"/>
      <c r="E27" s="33"/>
      <c r="F27" s="33"/>
      <c r="G27" s="33"/>
      <c r="H27" s="33"/>
      <c r="I27" s="33"/>
      <c r="K27" s="33"/>
      <c r="L27" s="33"/>
      <c r="M27" s="33"/>
      <c r="N27" s="33"/>
      <c r="O27" s="33"/>
      <c r="P27" s="33"/>
      <c r="Q27" s="33"/>
      <c r="R27" s="33"/>
      <c r="T27" s="33"/>
    </row>
    <row r="28" spans="1:20" x14ac:dyDescent="0.2">
      <c r="B28" s="35" t="s">
        <v>26</v>
      </c>
      <c r="C28" s="33"/>
      <c r="D28" s="33"/>
      <c r="E28">
        <v>-0.1</v>
      </c>
      <c r="F28" s="35" t="s">
        <v>27</v>
      </c>
      <c r="G28" s="35" t="s">
        <v>64</v>
      </c>
      <c r="H28" s="36"/>
      <c r="I28" s="33"/>
      <c r="K28" s="33"/>
      <c r="L28" s="33"/>
      <c r="M28" s="33"/>
      <c r="N28" s="33"/>
      <c r="O28" s="33"/>
      <c r="P28" s="33"/>
      <c r="Q28" s="33"/>
      <c r="R28" s="33"/>
      <c r="T28" s="33"/>
    </row>
    <row r="29" spans="1:20" x14ac:dyDescent="0.2">
      <c r="B29" s="35" t="s">
        <v>28</v>
      </c>
      <c r="C29" s="33"/>
      <c r="D29" s="33"/>
      <c r="E29" s="25">
        <v>-0.4</v>
      </c>
      <c r="F29" s="35" t="s">
        <v>27</v>
      </c>
      <c r="G29" s="35" t="s">
        <v>65</v>
      </c>
      <c r="H29" s="36"/>
      <c r="I29" s="33"/>
      <c r="K29" s="33"/>
      <c r="L29" s="33"/>
      <c r="M29" s="33"/>
      <c r="N29" s="33"/>
      <c r="O29" s="33"/>
      <c r="P29" s="33"/>
      <c r="Q29" s="33"/>
      <c r="R29" s="33"/>
      <c r="T29" s="33"/>
    </row>
    <row r="30" spans="1:20" x14ac:dyDescent="0.2">
      <c r="B30" s="35" t="s">
        <v>29</v>
      </c>
      <c r="C30" s="33"/>
      <c r="D30" s="33"/>
      <c r="E30" s="33"/>
      <c r="G30" s="33" t="s">
        <v>50</v>
      </c>
      <c r="H30" s="33"/>
      <c r="I30" s="33"/>
      <c r="K30" s="33"/>
      <c r="L30" s="33"/>
      <c r="M30" s="33"/>
      <c r="N30" s="33"/>
      <c r="O30" s="33"/>
      <c r="P30" s="33"/>
      <c r="Q30" s="33"/>
      <c r="R30" s="33"/>
      <c r="T30" s="33"/>
    </row>
    <row r="31" spans="1:20" x14ac:dyDescent="0.2">
      <c r="B31" s="33"/>
      <c r="C31" s="33"/>
      <c r="D31" s="33"/>
      <c r="E31" s="33"/>
      <c r="F31" s="33"/>
      <c r="G31" s="33"/>
      <c r="H31" s="33"/>
      <c r="I31" s="33"/>
      <c r="K31" s="33"/>
      <c r="L31" s="33"/>
      <c r="M31" s="33"/>
      <c r="N31" s="33"/>
      <c r="O31" s="33"/>
      <c r="P31" s="33"/>
      <c r="Q31" s="33"/>
      <c r="R31" s="33"/>
      <c r="T31" s="33"/>
    </row>
    <row r="32" spans="1:20" x14ac:dyDescent="0.2">
      <c r="A32" s="6" t="s">
        <v>30</v>
      </c>
      <c r="B32" s="34"/>
      <c r="C32" s="34"/>
      <c r="D32" s="34"/>
      <c r="E32" s="34"/>
      <c r="F32" s="34"/>
      <c r="G32" s="34"/>
      <c r="H32" s="34"/>
      <c r="I32" s="33"/>
      <c r="K32" s="33"/>
      <c r="L32" s="33"/>
      <c r="M32" s="33"/>
      <c r="N32" s="33"/>
      <c r="O32" s="33"/>
      <c r="P32" s="33"/>
      <c r="Q32" s="33"/>
      <c r="R32" s="33"/>
      <c r="T32" s="33"/>
    </row>
    <row r="33" spans="2:20" x14ac:dyDescent="0.2">
      <c r="B33" s="33"/>
      <c r="C33" s="33"/>
      <c r="D33" s="33"/>
      <c r="E33" s="33"/>
      <c r="F33" s="33"/>
      <c r="G33" s="33"/>
      <c r="H33" s="33"/>
      <c r="I33" s="33"/>
      <c r="K33" s="33"/>
      <c r="L33" s="33"/>
      <c r="M33" s="33"/>
      <c r="N33" s="33"/>
      <c r="O33" s="33"/>
      <c r="P33" s="33"/>
      <c r="Q33" s="33"/>
      <c r="R33" s="33"/>
      <c r="T33" s="33"/>
    </row>
    <row r="34" spans="2:20" x14ac:dyDescent="0.2">
      <c r="B34" s="33"/>
      <c r="C34" s="33"/>
      <c r="D34" s="33"/>
      <c r="E34" s="33"/>
      <c r="F34" s="33"/>
      <c r="G34" s="33"/>
      <c r="H34" s="33"/>
      <c r="I34" s="33"/>
      <c r="K34" s="33"/>
      <c r="L34" s="33"/>
      <c r="M34" s="33"/>
      <c r="N34" s="33"/>
      <c r="O34" s="33"/>
      <c r="P34" s="33"/>
      <c r="Q34" s="33"/>
      <c r="R34" s="33"/>
      <c r="T34" s="33"/>
    </row>
    <row r="35" spans="2:20" x14ac:dyDescent="0.2">
      <c r="B35" t="s">
        <v>51</v>
      </c>
      <c r="E35" t="s">
        <v>27</v>
      </c>
      <c r="F35" s="33">
        <v>12</v>
      </c>
      <c r="G35" s="33" t="s">
        <v>50</v>
      </c>
      <c r="H35" s="33"/>
      <c r="I35" s="33"/>
      <c r="K35" s="33"/>
      <c r="L35" s="33"/>
      <c r="M35" s="33"/>
      <c r="N35" s="33"/>
      <c r="O35" s="33"/>
      <c r="P35" s="33"/>
      <c r="Q35" s="33"/>
      <c r="R35" s="33"/>
      <c r="T35" s="33"/>
    </row>
    <row r="36" spans="2:20" x14ac:dyDescent="0.2">
      <c r="B36" t="s">
        <v>52</v>
      </c>
      <c r="E36" t="s">
        <v>27</v>
      </c>
      <c r="F36" s="33">
        <v>11</v>
      </c>
      <c r="G36" s="33" t="s">
        <v>50</v>
      </c>
      <c r="H36" s="33"/>
      <c r="I36" s="33"/>
      <c r="K36" s="33"/>
      <c r="L36" s="33"/>
      <c r="M36" s="33"/>
      <c r="N36" s="33"/>
      <c r="O36" s="33"/>
      <c r="P36" s="33"/>
      <c r="Q36" s="33"/>
      <c r="R36" s="33"/>
      <c r="T36" s="33"/>
    </row>
    <row r="37" spans="2:20" x14ac:dyDescent="0.2">
      <c r="B37" t="s">
        <v>53</v>
      </c>
      <c r="E37" t="s">
        <v>27</v>
      </c>
      <c r="F37" s="33">
        <v>9</v>
      </c>
      <c r="G37" s="33" t="s">
        <v>50</v>
      </c>
      <c r="H37" s="33"/>
      <c r="I37" s="33"/>
      <c r="K37" s="33"/>
      <c r="L37" s="33"/>
      <c r="M37" s="33"/>
      <c r="N37" s="33"/>
      <c r="O37" s="33"/>
      <c r="P37" s="33"/>
      <c r="Q37" s="33"/>
      <c r="R37" s="33"/>
      <c r="T37" s="33"/>
    </row>
    <row r="38" spans="2:20" x14ac:dyDescent="0.2">
      <c r="B38" s="35" t="s">
        <v>55</v>
      </c>
      <c r="C38" s="25" t="s">
        <v>54</v>
      </c>
      <c r="E38" t="s">
        <v>27</v>
      </c>
      <c r="F38" s="33">
        <v>1</v>
      </c>
      <c r="G38" s="33" t="s">
        <v>50</v>
      </c>
      <c r="H38" s="33"/>
      <c r="I38" s="33"/>
      <c r="K38" s="33"/>
      <c r="L38" s="33"/>
      <c r="M38" s="33"/>
      <c r="N38" s="33"/>
      <c r="O38" s="33"/>
      <c r="P38" s="33"/>
      <c r="Q38" s="33"/>
      <c r="R38" s="33"/>
      <c r="T38" s="33"/>
    </row>
    <row r="39" spans="2:20" x14ac:dyDescent="0.2">
      <c r="H39" s="33"/>
      <c r="I39" s="33"/>
      <c r="K39" s="33"/>
      <c r="L39" s="33"/>
      <c r="M39" s="33"/>
      <c r="N39" s="33"/>
      <c r="O39" s="33"/>
      <c r="P39" s="33"/>
      <c r="Q39" s="33"/>
      <c r="R39" s="33"/>
      <c r="T39" s="33"/>
    </row>
    <row r="40" spans="2:20" x14ac:dyDescent="0.2">
      <c r="T40" s="33"/>
    </row>
    <row r="41" spans="2:20" x14ac:dyDescent="0.2">
      <c r="T41" s="33"/>
    </row>
    <row r="42" spans="2:20" x14ac:dyDescent="0.2">
      <c r="T42" s="33"/>
    </row>
    <row r="43" spans="2:20" x14ac:dyDescent="0.2">
      <c r="T43" s="33"/>
    </row>
    <row r="44" spans="2:20" x14ac:dyDescent="0.2">
      <c r="T44" s="33"/>
    </row>
    <row r="45" spans="2:20" x14ac:dyDescent="0.2">
      <c r="T45" s="33"/>
    </row>
    <row r="46" spans="2:20" x14ac:dyDescent="0.2">
      <c r="T46" s="33"/>
    </row>
    <row r="47" spans="2:20" x14ac:dyDescent="0.2">
      <c r="T47" s="33"/>
    </row>
    <row r="48" spans="2:20" x14ac:dyDescent="0.2">
      <c r="T48" s="33"/>
    </row>
    <row r="49" spans="2:20" x14ac:dyDescent="0.2">
      <c r="T49" s="33"/>
    </row>
    <row r="50" spans="2:20" x14ac:dyDescent="0.2">
      <c r="T50" s="33"/>
    </row>
    <row r="51" spans="2:20" x14ac:dyDescent="0.2">
      <c r="H51" s="33"/>
      <c r="I51" s="33"/>
      <c r="K51" s="33"/>
      <c r="L51" s="33"/>
      <c r="M51" s="33"/>
      <c r="N51" s="33"/>
      <c r="O51" s="33"/>
      <c r="P51" s="33"/>
      <c r="Q51" s="33"/>
      <c r="R51" s="33"/>
      <c r="T51" s="33"/>
    </row>
    <row r="52" spans="2:20" x14ac:dyDescent="0.2">
      <c r="H52" s="33"/>
      <c r="I52" s="33"/>
      <c r="K52" s="33"/>
      <c r="L52" s="33"/>
      <c r="M52" s="33"/>
      <c r="N52" s="33"/>
      <c r="O52" s="33"/>
      <c r="P52" s="33"/>
      <c r="Q52" s="33"/>
      <c r="R52" s="33"/>
      <c r="T52" s="33"/>
    </row>
    <row r="53" spans="2:20" x14ac:dyDescent="0.2">
      <c r="H53" s="33"/>
      <c r="I53" s="33"/>
      <c r="K53" s="33"/>
      <c r="L53" s="33"/>
      <c r="M53" s="33"/>
      <c r="N53" s="33"/>
      <c r="O53" s="33"/>
      <c r="P53" s="33"/>
      <c r="Q53" s="33"/>
      <c r="R53" s="33"/>
      <c r="T53" s="33"/>
    </row>
    <row r="54" spans="2:20" x14ac:dyDescent="0.2">
      <c r="B54" s="25"/>
      <c r="F54" s="33"/>
      <c r="G54" s="33"/>
      <c r="H54" s="33"/>
      <c r="I54" s="33"/>
      <c r="K54" s="33"/>
      <c r="L54" s="33"/>
      <c r="M54" s="33"/>
      <c r="N54" s="33"/>
      <c r="O54" s="33"/>
      <c r="P54" s="33"/>
      <c r="Q54" s="33"/>
      <c r="R54" s="33"/>
      <c r="T54" s="33"/>
    </row>
    <row r="55" spans="2:20" x14ac:dyDescent="0.2">
      <c r="B55" s="33"/>
      <c r="C55" s="33"/>
      <c r="D55" s="33"/>
      <c r="E55" s="33"/>
      <c r="F55" s="33"/>
      <c r="G55" s="33"/>
      <c r="H55" s="33"/>
      <c r="I55" s="33"/>
      <c r="K55" s="33"/>
      <c r="L55" s="33"/>
      <c r="M55" s="33"/>
      <c r="N55" s="33"/>
      <c r="O55" s="33"/>
      <c r="P55" s="33"/>
      <c r="Q55" s="33"/>
      <c r="R55" s="33"/>
      <c r="T55" s="33"/>
    </row>
  </sheetData>
  <phoneticPr fontId="0" type="noConversion"/>
  <pageMargins left="0.75" right="0.75" top="1" bottom="1" header="0" footer="0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90" zoomScaleNormal="90" workbookViewId="0">
      <selection sqref="A1:IV65536"/>
    </sheetView>
  </sheetViews>
  <sheetFormatPr baseColWidth="10" defaultRowHeight="12.75" x14ac:dyDescent="0.2"/>
  <cols>
    <col min="1" max="1" width="11.42578125" style="55"/>
    <col min="2" max="2" width="5.5703125" style="55" customWidth="1"/>
    <col min="3" max="3" width="6" style="55" bestFit="1" customWidth="1"/>
    <col min="4" max="4" width="4.85546875" style="55" bestFit="1" customWidth="1"/>
    <col min="5" max="5" width="6.42578125" style="55" bestFit="1" customWidth="1"/>
    <col min="6" max="6" width="8" style="55" bestFit="1" customWidth="1"/>
    <col min="7" max="7" width="7.140625" style="55" customWidth="1"/>
    <col min="8" max="8" width="7.5703125" style="55" bestFit="1" customWidth="1"/>
    <col min="9" max="9" width="4" style="55" bestFit="1" customWidth="1"/>
    <col min="10" max="10" width="7.42578125" style="54" bestFit="1" customWidth="1"/>
    <col min="11" max="11" width="5.7109375" style="55" bestFit="1" customWidth="1"/>
    <col min="12" max="12" width="8.140625" style="55" bestFit="1" customWidth="1"/>
    <col min="13" max="13" width="7.7109375" style="55" bestFit="1" customWidth="1"/>
    <col min="14" max="14" width="6.85546875" style="55" bestFit="1" customWidth="1"/>
    <col min="15" max="15" width="7.7109375" style="55" bestFit="1" customWidth="1"/>
    <col min="16" max="16" width="5.7109375" style="55" bestFit="1" customWidth="1"/>
    <col min="17" max="17" width="8" style="55" bestFit="1" customWidth="1"/>
    <col min="18" max="18" width="8" style="55" customWidth="1"/>
    <col min="19" max="19" width="6.85546875" style="54" bestFit="1" customWidth="1"/>
    <col min="20" max="20" width="6.7109375" style="55" customWidth="1"/>
    <col min="21" max="16384" width="11.42578125" style="55"/>
  </cols>
  <sheetData>
    <row r="1" spans="1:20" x14ac:dyDescent="0.2">
      <c r="B1" s="49" t="s">
        <v>58</v>
      </c>
    </row>
    <row r="2" spans="1:20" x14ac:dyDescent="0.2">
      <c r="B2" s="49" t="s">
        <v>67</v>
      </c>
    </row>
    <row r="3" spans="1:20" x14ac:dyDescent="0.2">
      <c r="B3" s="1" t="s">
        <v>68</v>
      </c>
    </row>
    <row r="4" spans="1:20" x14ac:dyDescent="0.2">
      <c r="C4" s="48"/>
      <c r="D4" s="48"/>
      <c r="E4" s="48"/>
      <c r="F4" s="48"/>
      <c r="G4" s="48"/>
      <c r="H4" s="48"/>
      <c r="I4" s="48"/>
      <c r="J4" s="48"/>
      <c r="K4" s="54"/>
      <c r="L4" s="54"/>
      <c r="M4" s="54"/>
      <c r="N4" s="54"/>
      <c r="O4" s="54"/>
      <c r="P4" s="54"/>
      <c r="Q4" s="54"/>
      <c r="R4" s="54"/>
      <c r="T4" s="54"/>
    </row>
    <row r="5" spans="1:20" x14ac:dyDescent="0.2">
      <c r="C5" s="52"/>
      <c r="D5" s="52"/>
      <c r="E5" s="51"/>
      <c r="F5" s="52"/>
      <c r="G5" s="50"/>
      <c r="H5" s="52"/>
      <c r="I5" s="52"/>
      <c r="J5" s="52"/>
      <c r="K5" s="54"/>
      <c r="L5" s="54"/>
      <c r="M5" s="54"/>
      <c r="N5" s="54"/>
      <c r="O5" s="54"/>
      <c r="P5" s="54"/>
      <c r="Q5" s="54"/>
      <c r="R5" s="54"/>
      <c r="T5" s="54"/>
    </row>
    <row r="6" spans="1:20" x14ac:dyDescent="0.2">
      <c r="B6" s="49" t="s">
        <v>73</v>
      </c>
      <c r="C6" s="52"/>
      <c r="D6" s="52"/>
      <c r="E6" s="51"/>
      <c r="F6" s="51"/>
      <c r="G6" s="50"/>
      <c r="H6" s="52"/>
      <c r="I6" s="50"/>
      <c r="J6" s="52"/>
      <c r="K6" s="54"/>
      <c r="L6" s="54"/>
      <c r="M6" s="54"/>
      <c r="N6" s="54"/>
      <c r="O6" s="54"/>
      <c r="P6" s="54"/>
      <c r="Q6" s="54"/>
      <c r="R6" s="54"/>
      <c r="T6" s="54"/>
    </row>
    <row r="7" spans="1:20" x14ac:dyDescent="0.2">
      <c r="B7" s="49" t="s">
        <v>79</v>
      </c>
      <c r="E7" s="52"/>
      <c r="F7" s="52"/>
      <c r="J7" s="52"/>
      <c r="K7" s="54"/>
      <c r="L7" s="54"/>
      <c r="M7" s="54"/>
      <c r="N7" s="54"/>
      <c r="O7" s="54"/>
      <c r="P7" s="54"/>
      <c r="Q7" s="54"/>
      <c r="R7" s="54"/>
      <c r="T7" s="54"/>
    </row>
    <row r="8" spans="1:20" x14ac:dyDescent="0.2">
      <c r="B8" s="48"/>
      <c r="C8" s="54"/>
      <c r="D8" s="54"/>
      <c r="E8" s="54"/>
      <c r="F8" s="54"/>
      <c r="G8" s="54"/>
      <c r="H8" s="54"/>
      <c r="I8" s="54"/>
      <c r="K8" s="54"/>
      <c r="L8" s="54"/>
      <c r="M8" s="54"/>
      <c r="N8" s="54"/>
      <c r="O8" s="54"/>
      <c r="P8" s="54"/>
      <c r="Q8" s="54"/>
      <c r="R8" s="54"/>
      <c r="T8" s="54"/>
    </row>
    <row r="9" spans="1:20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91</v>
      </c>
      <c r="S9" s="3" t="s">
        <v>17</v>
      </c>
      <c r="T9" s="54"/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  <c r="T10" s="54"/>
    </row>
    <row r="11" spans="1:20" x14ac:dyDescent="0.2">
      <c r="A11" s="49" t="s">
        <v>40</v>
      </c>
      <c r="B11" s="52">
        <v>3.9</v>
      </c>
      <c r="C11" s="52">
        <v>10</v>
      </c>
      <c r="D11" s="52">
        <v>7</v>
      </c>
      <c r="E11" s="52">
        <v>16</v>
      </c>
      <c r="F11" s="108">
        <v>11</v>
      </c>
      <c r="G11" s="50">
        <v>-1.3</v>
      </c>
      <c r="H11" s="108">
        <v>37993</v>
      </c>
      <c r="I11" s="51">
        <v>80</v>
      </c>
      <c r="J11" s="52">
        <v>135.9</v>
      </c>
      <c r="K11" s="52">
        <v>3.4</v>
      </c>
      <c r="L11" s="52">
        <v>19</v>
      </c>
      <c r="M11" s="108">
        <v>38003</v>
      </c>
      <c r="N11" s="52">
        <v>70.400000000000006</v>
      </c>
      <c r="O11" s="51">
        <v>17</v>
      </c>
      <c r="P11" s="52">
        <v>21.4</v>
      </c>
      <c r="Q11" s="108">
        <v>38004</v>
      </c>
      <c r="R11" s="51"/>
      <c r="S11" s="52">
        <v>34.1</v>
      </c>
      <c r="T11" s="54"/>
    </row>
    <row r="12" spans="1:20" x14ac:dyDescent="0.2">
      <c r="A12" s="49" t="s">
        <v>41</v>
      </c>
      <c r="B12" s="52">
        <v>0.4</v>
      </c>
      <c r="C12" s="52">
        <v>7.4</v>
      </c>
      <c r="D12" s="52">
        <v>3.7</v>
      </c>
      <c r="E12" s="52">
        <v>16.7</v>
      </c>
      <c r="F12" s="108">
        <v>38028</v>
      </c>
      <c r="G12" s="50">
        <v>-3.2</v>
      </c>
      <c r="H12" s="108">
        <v>38046</v>
      </c>
      <c r="I12" s="51">
        <v>84</v>
      </c>
      <c r="J12" s="52">
        <v>182</v>
      </c>
      <c r="K12" s="52">
        <v>1.9</v>
      </c>
      <c r="L12" s="52">
        <v>14.4</v>
      </c>
      <c r="M12" s="108">
        <v>38044</v>
      </c>
      <c r="N12" s="52">
        <v>26.2</v>
      </c>
      <c r="O12" s="51">
        <v>13</v>
      </c>
      <c r="P12" s="52">
        <v>5.2</v>
      </c>
      <c r="Q12" s="108">
        <v>38040</v>
      </c>
      <c r="R12" s="51"/>
      <c r="S12" s="52">
        <v>26.6</v>
      </c>
      <c r="T12" s="54"/>
    </row>
    <row r="13" spans="1:20" x14ac:dyDescent="0.2">
      <c r="A13" s="49" t="s">
        <v>42</v>
      </c>
      <c r="B13" s="27">
        <v>1.7</v>
      </c>
      <c r="C13" s="27">
        <v>11.2</v>
      </c>
      <c r="D13" s="27">
        <v>6.3</v>
      </c>
      <c r="E13" s="52">
        <v>21.5</v>
      </c>
      <c r="F13" s="108">
        <v>38066</v>
      </c>
      <c r="G13" s="52">
        <v>-4.0999999999999996</v>
      </c>
      <c r="H13" s="108">
        <v>38049</v>
      </c>
      <c r="I13" s="68">
        <v>75</v>
      </c>
      <c r="J13" s="55">
        <v>337</v>
      </c>
      <c r="K13" s="27">
        <v>2.5</v>
      </c>
      <c r="L13" s="52">
        <v>13.1</v>
      </c>
      <c r="M13" s="108">
        <v>38074</v>
      </c>
      <c r="N13" s="27">
        <v>43.6</v>
      </c>
      <c r="O13" s="51">
        <v>19</v>
      </c>
      <c r="P13" s="52">
        <v>9.6</v>
      </c>
      <c r="Q13" s="108">
        <v>38058</v>
      </c>
      <c r="R13" s="51"/>
      <c r="S13" s="52">
        <v>55.7</v>
      </c>
      <c r="T13" s="54"/>
    </row>
    <row r="14" spans="1:20" x14ac:dyDescent="0.2">
      <c r="A14" s="49" t="s">
        <v>43</v>
      </c>
      <c r="B14" s="4">
        <v>3.9</v>
      </c>
      <c r="C14" s="4">
        <v>14.1</v>
      </c>
      <c r="D14" s="4">
        <v>8.9</v>
      </c>
      <c r="E14" s="52">
        <v>23.3</v>
      </c>
      <c r="F14" s="108">
        <v>38103</v>
      </c>
      <c r="G14" s="52">
        <v>-0.3</v>
      </c>
      <c r="H14" s="108">
        <v>38085</v>
      </c>
      <c r="I14" s="51">
        <v>72</v>
      </c>
      <c r="J14" s="27">
        <v>425</v>
      </c>
      <c r="K14" s="4">
        <v>3</v>
      </c>
      <c r="L14" s="52">
        <v>15.5</v>
      </c>
      <c r="M14" s="108">
        <v>38096</v>
      </c>
      <c r="N14" s="4">
        <v>37</v>
      </c>
      <c r="O14" s="51">
        <v>17</v>
      </c>
      <c r="P14" s="52">
        <v>8</v>
      </c>
      <c r="Q14" s="108">
        <v>38105</v>
      </c>
      <c r="R14" s="51"/>
      <c r="S14" s="52">
        <v>78.8</v>
      </c>
      <c r="T14" s="54"/>
    </row>
    <row r="15" spans="1:20" x14ac:dyDescent="0.2">
      <c r="A15" s="49" t="s">
        <v>44</v>
      </c>
      <c r="B15" s="52">
        <v>7.1</v>
      </c>
      <c r="C15" s="52">
        <v>19</v>
      </c>
      <c r="D15" s="52">
        <v>12.8</v>
      </c>
      <c r="E15" s="52">
        <v>26.9</v>
      </c>
      <c r="F15" s="108">
        <v>38127</v>
      </c>
      <c r="G15" s="52">
        <v>1.4</v>
      </c>
      <c r="H15" s="108">
        <v>38109</v>
      </c>
      <c r="I15" s="51">
        <v>71</v>
      </c>
      <c r="J15" s="52">
        <v>519.4</v>
      </c>
      <c r="K15" s="52">
        <v>2.2000000000000002</v>
      </c>
      <c r="L15" s="52">
        <v>11.6</v>
      </c>
      <c r="M15" s="108">
        <v>38113</v>
      </c>
      <c r="N15" s="52">
        <v>37.4</v>
      </c>
      <c r="O15" s="51">
        <v>14</v>
      </c>
      <c r="P15" s="52">
        <v>17.399999999999999</v>
      </c>
      <c r="Q15" s="108">
        <v>38112</v>
      </c>
      <c r="R15" s="51"/>
      <c r="S15" s="52">
        <v>101.7</v>
      </c>
      <c r="T15" s="54"/>
    </row>
    <row r="16" spans="1:20" x14ac:dyDescent="0.2">
      <c r="A16" s="49" t="s">
        <v>45</v>
      </c>
      <c r="B16" s="52">
        <v>11.8</v>
      </c>
      <c r="C16" s="52">
        <v>26.8</v>
      </c>
      <c r="D16" s="52">
        <v>18.899999999999999</v>
      </c>
      <c r="E16" s="52">
        <v>34.799999999999997</v>
      </c>
      <c r="F16" s="108">
        <v>38164</v>
      </c>
      <c r="G16" s="52">
        <v>6.9</v>
      </c>
      <c r="H16" s="108">
        <v>38142</v>
      </c>
      <c r="I16" s="51">
        <v>67</v>
      </c>
      <c r="J16" s="52">
        <v>660.8</v>
      </c>
      <c r="K16" s="52">
        <v>2.2000000000000002</v>
      </c>
      <c r="L16" s="52">
        <v>11.9</v>
      </c>
      <c r="M16" s="108">
        <v>38152</v>
      </c>
      <c r="N16" s="52">
        <v>23</v>
      </c>
      <c r="O16" s="51">
        <v>8</v>
      </c>
      <c r="P16" s="52">
        <v>5.8</v>
      </c>
      <c r="Q16" s="108">
        <v>38156</v>
      </c>
      <c r="R16" s="51"/>
      <c r="S16" s="52">
        <v>148.5</v>
      </c>
      <c r="T16" s="54"/>
    </row>
    <row r="17" spans="1:20" x14ac:dyDescent="0.2">
      <c r="A17" s="49" t="s">
        <v>46</v>
      </c>
      <c r="B17" s="52">
        <v>11.9</v>
      </c>
      <c r="C17" s="52">
        <v>27.5</v>
      </c>
      <c r="D17" s="52">
        <v>19.100000000000001</v>
      </c>
      <c r="E17" s="52">
        <v>35.200000000000003</v>
      </c>
      <c r="F17" s="108">
        <v>38199</v>
      </c>
      <c r="G17" s="52">
        <v>5.7</v>
      </c>
      <c r="H17" s="108">
        <v>38180</v>
      </c>
      <c r="I17" s="51">
        <v>65</v>
      </c>
      <c r="J17" s="52">
        <v>669.1</v>
      </c>
      <c r="K17" s="52">
        <v>2.4</v>
      </c>
      <c r="L17" s="52">
        <v>11.7</v>
      </c>
      <c r="M17" s="108">
        <v>38172</v>
      </c>
      <c r="N17" s="52">
        <v>19</v>
      </c>
      <c r="O17" s="51">
        <v>8</v>
      </c>
      <c r="P17" s="52">
        <v>15.6</v>
      </c>
      <c r="Q17" s="108">
        <v>38174</v>
      </c>
      <c r="R17" s="51"/>
      <c r="S17" s="52">
        <v>160.30000000000001</v>
      </c>
      <c r="T17" s="54"/>
    </row>
    <row r="18" spans="1:20" x14ac:dyDescent="0.2">
      <c r="A18" s="49" t="s">
        <v>47</v>
      </c>
      <c r="B18" s="52">
        <v>12.8</v>
      </c>
      <c r="C18" s="52">
        <v>27.2</v>
      </c>
      <c r="D18" s="52">
        <v>19.7</v>
      </c>
      <c r="E18" s="52">
        <v>35.299999999999997</v>
      </c>
      <c r="F18" s="108">
        <v>38214</v>
      </c>
      <c r="G18" s="52">
        <v>7.5</v>
      </c>
      <c r="H18" s="108">
        <v>38226</v>
      </c>
      <c r="I18" s="51">
        <v>65</v>
      </c>
      <c r="J18" s="52">
        <v>558.79999999999995</v>
      </c>
      <c r="K18" s="52">
        <v>2.4</v>
      </c>
      <c r="L18" s="52">
        <v>15.7</v>
      </c>
      <c r="M18" s="108">
        <v>38217</v>
      </c>
      <c r="N18" s="52">
        <v>45.8</v>
      </c>
      <c r="O18" s="51">
        <v>10</v>
      </c>
      <c r="P18" s="52">
        <v>15.4</v>
      </c>
      <c r="Q18" s="108">
        <v>38202</v>
      </c>
      <c r="R18" s="51"/>
      <c r="S18" s="52">
        <v>139.5</v>
      </c>
      <c r="T18" s="54"/>
    </row>
    <row r="19" spans="1:20" x14ac:dyDescent="0.2">
      <c r="A19" s="49" t="s">
        <v>0</v>
      </c>
      <c r="B19" s="52">
        <v>11.3</v>
      </c>
      <c r="C19" s="52">
        <v>23.8</v>
      </c>
      <c r="D19" s="52">
        <v>17.2</v>
      </c>
      <c r="E19" s="52">
        <v>32.5</v>
      </c>
      <c r="F19" s="108">
        <v>38235</v>
      </c>
      <c r="G19" s="52">
        <v>5.2</v>
      </c>
      <c r="H19" s="108">
        <v>38259</v>
      </c>
      <c r="I19" s="51">
        <v>72</v>
      </c>
      <c r="J19" s="52">
        <v>399.9</v>
      </c>
      <c r="K19" s="52">
        <v>2.2999999999999998</v>
      </c>
      <c r="L19" s="52">
        <v>12.5</v>
      </c>
      <c r="M19" s="108">
        <v>38237</v>
      </c>
      <c r="N19" s="52">
        <v>33.6</v>
      </c>
      <c r="O19" s="51">
        <v>11</v>
      </c>
      <c r="P19" s="52">
        <v>11.4</v>
      </c>
      <c r="Q19" s="108">
        <v>38239</v>
      </c>
      <c r="R19" s="51"/>
      <c r="S19" s="52">
        <v>91.6</v>
      </c>
      <c r="T19" s="54"/>
    </row>
    <row r="20" spans="1:20" x14ac:dyDescent="0.2">
      <c r="A20" s="49" t="s">
        <v>1</v>
      </c>
      <c r="B20" s="52">
        <v>8.8000000000000007</v>
      </c>
      <c r="C20" s="52">
        <v>19.600000000000001</v>
      </c>
      <c r="D20" s="52">
        <v>13.8</v>
      </c>
      <c r="E20" s="52">
        <v>28.2</v>
      </c>
      <c r="F20" s="108">
        <v>38264</v>
      </c>
      <c r="G20" s="52">
        <v>1.9</v>
      </c>
      <c r="H20" s="108">
        <v>38273</v>
      </c>
      <c r="I20" s="51">
        <v>71</v>
      </c>
      <c r="J20" s="52">
        <v>271.60000000000002</v>
      </c>
      <c r="K20" s="52">
        <v>2.7</v>
      </c>
      <c r="L20" s="52">
        <v>18.3</v>
      </c>
      <c r="M20" s="108">
        <v>38280</v>
      </c>
      <c r="N20" s="52">
        <v>28.8</v>
      </c>
      <c r="O20" s="51">
        <v>18</v>
      </c>
      <c r="P20" s="52">
        <v>9.1999999999999993</v>
      </c>
      <c r="Q20" s="108">
        <v>38276</v>
      </c>
      <c r="R20" s="51"/>
      <c r="S20" s="52">
        <v>75.7</v>
      </c>
      <c r="T20" s="54"/>
    </row>
    <row r="21" spans="1:20" x14ac:dyDescent="0.2">
      <c r="A21" s="49" t="s">
        <v>2</v>
      </c>
      <c r="B21" s="52">
        <v>3.1</v>
      </c>
      <c r="C21" s="52">
        <v>10.1</v>
      </c>
      <c r="D21" s="52">
        <v>6.4</v>
      </c>
      <c r="E21" s="52">
        <v>15.9</v>
      </c>
      <c r="F21" s="108">
        <v>38294</v>
      </c>
      <c r="G21" s="52">
        <v>-3.5</v>
      </c>
      <c r="H21" s="108">
        <v>38321</v>
      </c>
      <c r="I21" s="51">
        <v>82</v>
      </c>
      <c r="J21" s="52">
        <v>147.9</v>
      </c>
      <c r="K21" s="52">
        <v>2</v>
      </c>
      <c r="L21" s="52">
        <v>12.1</v>
      </c>
      <c r="M21" s="108">
        <v>38301</v>
      </c>
      <c r="N21" s="52">
        <v>64.400000000000006</v>
      </c>
      <c r="O21" s="51">
        <v>17</v>
      </c>
      <c r="P21" s="52">
        <v>23.4</v>
      </c>
      <c r="Q21" s="108">
        <v>38301</v>
      </c>
      <c r="R21" s="51"/>
      <c r="S21" s="52">
        <v>27.2</v>
      </c>
      <c r="T21" s="54"/>
    </row>
    <row r="22" spans="1:20" ht="13.5" thickBot="1" x14ac:dyDescent="0.25">
      <c r="A22" s="69" t="s">
        <v>3</v>
      </c>
      <c r="B22" s="70">
        <v>3.2</v>
      </c>
      <c r="C22" s="70">
        <v>8.1</v>
      </c>
      <c r="D22" s="70">
        <v>5.7</v>
      </c>
      <c r="E22" s="70">
        <v>13.6</v>
      </c>
      <c r="F22" s="109">
        <v>38339</v>
      </c>
      <c r="G22" s="70">
        <v>-1.1000000000000001</v>
      </c>
      <c r="H22" s="109">
        <v>38332</v>
      </c>
      <c r="I22" s="71">
        <v>83</v>
      </c>
      <c r="J22" s="70">
        <v>101.1</v>
      </c>
      <c r="K22" s="70">
        <v>2.5</v>
      </c>
      <c r="L22" s="70">
        <v>14.5</v>
      </c>
      <c r="M22" s="109">
        <v>38322</v>
      </c>
      <c r="N22" s="70">
        <v>46.4</v>
      </c>
      <c r="O22" s="71">
        <v>19</v>
      </c>
      <c r="P22" s="70">
        <v>8</v>
      </c>
      <c r="Q22" s="109">
        <v>38323</v>
      </c>
      <c r="R22" s="71"/>
      <c r="S22" s="70">
        <v>23.6</v>
      </c>
      <c r="T22" s="54"/>
    </row>
    <row r="23" spans="1:20" ht="13.5" thickTop="1" x14ac:dyDescent="0.2">
      <c r="A23" s="49" t="s">
        <v>57</v>
      </c>
      <c r="B23" s="44">
        <f>AVERAGE(B11:B22)</f>
        <v>6.6583333333333323</v>
      </c>
      <c r="C23" s="44">
        <f>AVERAGE(C11:C22)</f>
        <v>17.066666666666666</v>
      </c>
      <c r="D23" s="44">
        <f>AVERAGE(D11:D22)</f>
        <v>11.625</v>
      </c>
      <c r="E23" s="44">
        <f>MAX(E11:E22)</f>
        <v>35.299999999999997</v>
      </c>
      <c r="F23" s="63">
        <v>38214</v>
      </c>
      <c r="G23" s="47">
        <f>MIN(G11:G22)</f>
        <v>-4.0999999999999996</v>
      </c>
      <c r="H23" s="63">
        <v>38049</v>
      </c>
      <c r="I23" s="46">
        <f>AVERAGE(I11:I22)</f>
        <v>73.916666666666671</v>
      </c>
      <c r="J23" s="46">
        <f>SUM(J11:J22)</f>
        <v>4408.5</v>
      </c>
      <c r="K23" s="44">
        <f>AVERAGE(K11:K22)</f>
        <v>2.458333333333333</v>
      </c>
      <c r="L23" s="44">
        <f>MAX(L11:L22)</f>
        <v>19</v>
      </c>
      <c r="M23" s="63">
        <v>38003</v>
      </c>
      <c r="N23" s="44">
        <f>SUM(N11:N22)</f>
        <v>475.6</v>
      </c>
      <c r="O23" s="46">
        <f>SUM(O11:O22)</f>
        <v>171</v>
      </c>
      <c r="P23" s="80">
        <f>MAX(P11:P22)</f>
        <v>23.4</v>
      </c>
      <c r="Q23" s="63">
        <v>38301</v>
      </c>
      <c r="R23" s="63"/>
      <c r="S23" s="44">
        <f>SUM(S11:S22)</f>
        <v>963.30000000000018</v>
      </c>
      <c r="T23" s="54"/>
    </row>
    <row r="24" spans="1:20" x14ac:dyDescent="0.2">
      <c r="B24" s="54"/>
      <c r="C24" s="54"/>
      <c r="D24" s="54"/>
      <c r="E24" s="57"/>
      <c r="F24" s="57"/>
      <c r="G24" s="54"/>
      <c r="H24" s="58"/>
      <c r="I24" s="54"/>
      <c r="K24" s="54"/>
      <c r="L24" s="48"/>
      <c r="M24" s="53"/>
      <c r="N24" s="54"/>
      <c r="O24" s="54"/>
      <c r="P24" s="54"/>
      <c r="Q24" s="54"/>
      <c r="R24" s="54"/>
      <c r="T24" s="54"/>
    </row>
    <row r="25" spans="1:20" x14ac:dyDescent="0.2">
      <c r="A25" s="59" t="s">
        <v>56</v>
      </c>
      <c r="B25" s="60"/>
      <c r="C25" s="60"/>
      <c r="D25" s="61"/>
      <c r="E25" s="54"/>
      <c r="F25" s="54"/>
      <c r="G25" s="54"/>
      <c r="H25" s="54"/>
      <c r="I25" s="54"/>
      <c r="K25" s="54"/>
      <c r="L25" s="54"/>
      <c r="M25" s="54"/>
      <c r="N25" s="54"/>
      <c r="O25" s="54"/>
      <c r="P25" s="54"/>
      <c r="Q25" s="54"/>
      <c r="R25" s="54"/>
      <c r="T25" s="54"/>
    </row>
    <row r="26" spans="1:20" x14ac:dyDescent="0.2">
      <c r="A26" s="49"/>
      <c r="B26" s="48"/>
      <c r="C26" s="48"/>
      <c r="D26" s="54"/>
      <c r="E26" s="54"/>
      <c r="F26" s="54"/>
      <c r="G26" s="54"/>
      <c r="H26" s="54"/>
      <c r="I26" s="54"/>
      <c r="K26" s="54"/>
      <c r="L26" s="54"/>
      <c r="M26" s="54"/>
      <c r="N26" s="54"/>
      <c r="O26" s="54"/>
      <c r="P26" s="54"/>
      <c r="Q26" s="54"/>
      <c r="R26" s="54"/>
      <c r="T26" s="54"/>
    </row>
    <row r="27" spans="1:20" x14ac:dyDescent="0.2">
      <c r="A27" s="49"/>
      <c r="B27" s="48"/>
      <c r="C27" s="48"/>
      <c r="D27" s="54"/>
      <c r="E27" s="50"/>
      <c r="F27" s="54"/>
      <c r="G27" s="54"/>
      <c r="H27" s="54"/>
      <c r="I27" s="54"/>
      <c r="K27" s="54"/>
      <c r="L27" s="54"/>
      <c r="M27" s="54"/>
      <c r="N27" s="54"/>
      <c r="O27" s="54"/>
      <c r="P27" s="54"/>
      <c r="Q27" s="54"/>
      <c r="R27" s="54"/>
      <c r="T27" s="54"/>
    </row>
    <row r="28" spans="1:20" x14ac:dyDescent="0.2">
      <c r="B28" s="54" t="s">
        <v>26</v>
      </c>
      <c r="C28" s="54"/>
      <c r="D28" s="54"/>
      <c r="E28" s="50">
        <v>-2.2000000000000002</v>
      </c>
      <c r="F28" s="56" t="s">
        <v>27</v>
      </c>
      <c r="G28" s="56" t="s">
        <v>62</v>
      </c>
      <c r="H28" s="62"/>
      <c r="I28" s="54"/>
      <c r="K28" s="54"/>
      <c r="L28" s="54"/>
      <c r="M28" s="54"/>
      <c r="N28" s="54"/>
      <c r="O28" s="54"/>
      <c r="P28" s="54"/>
      <c r="Q28" s="54"/>
      <c r="R28" s="54"/>
      <c r="T28" s="54"/>
    </row>
    <row r="29" spans="1:20" x14ac:dyDescent="0.2">
      <c r="B29" s="54" t="s">
        <v>28</v>
      </c>
      <c r="C29" s="54"/>
      <c r="D29" s="54"/>
      <c r="E29" s="50">
        <v>-0.3</v>
      </c>
      <c r="F29" s="56" t="s">
        <v>27</v>
      </c>
      <c r="G29" s="56" t="s">
        <v>63</v>
      </c>
      <c r="H29" s="62"/>
      <c r="I29" s="54"/>
      <c r="K29" s="54"/>
      <c r="L29" s="54"/>
      <c r="M29" s="54"/>
      <c r="N29" s="54"/>
      <c r="O29" s="54"/>
      <c r="P29" s="54"/>
      <c r="Q29" s="54"/>
      <c r="R29" s="54"/>
      <c r="T29" s="54"/>
    </row>
    <row r="30" spans="1:20" x14ac:dyDescent="0.2">
      <c r="B30" s="54" t="s">
        <v>29</v>
      </c>
      <c r="C30" s="54"/>
      <c r="D30" s="54"/>
      <c r="E30" s="50">
        <v>223</v>
      </c>
      <c r="F30" s="54" t="s">
        <v>50</v>
      </c>
      <c r="G30" s="54"/>
      <c r="H30" s="54"/>
      <c r="I30" s="54"/>
      <c r="K30" s="54"/>
      <c r="L30" s="54"/>
      <c r="M30" s="54"/>
      <c r="N30" s="54"/>
      <c r="O30" s="54"/>
      <c r="P30" s="54"/>
      <c r="Q30" s="54"/>
      <c r="R30" s="54"/>
      <c r="T30" s="54"/>
    </row>
    <row r="31" spans="1:20" x14ac:dyDescent="0.2">
      <c r="B31" s="54"/>
      <c r="C31" s="54"/>
      <c r="D31" s="54"/>
      <c r="E31" s="54"/>
      <c r="F31" s="54"/>
      <c r="G31" s="54"/>
      <c r="H31" s="54"/>
      <c r="I31" s="54"/>
      <c r="K31" s="54"/>
      <c r="L31" s="54"/>
      <c r="M31" s="54"/>
      <c r="N31" s="54"/>
      <c r="O31" s="54"/>
      <c r="P31" s="54"/>
      <c r="Q31" s="54"/>
      <c r="R31" s="54"/>
      <c r="T31" s="54"/>
    </row>
    <row r="32" spans="1:20" x14ac:dyDescent="0.2">
      <c r="A32" s="59" t="s">
        <v>30</v>
      </c>
      <c r="B32" s="60"/>
      <c r="C32" s="60"/>
      <c r="D32" s="60"/>
      <c r="E32" s="60"/>
      <c r="F32" s="60"/>
      <c r="G32" s="60"/>
      <c r="H32" s="60"/>
      <c r="I32" s="54"/>
      <c r="K32" s="54"/>
      <c r="L32" s="54"/>
      <c r="M32" s="54"/>
      <c r="N32" s="54"/>
      <c r="O32" s="54"/>
      <c r="P32" s="54"/>
      <c r="Q32" s="54"/>
      <c r="R32" s="54"/>
      <c r="T32" s="54"/>
    </row>
    <row r="33" spans="2:20" x14ac:dyDescent="0.2">
      <c r="B33" s="54"/>
      <c r="C33" s="54"/>
      <c r="D33" s="54"/>
      <c r="E33" s="54"/>
      <c r="F33" s="54"/>
      <c r="G33" s="54"/>
      <c r="H33" s="54"/>
      <c r="I33" s="54"/>
      <c r="K33" s="54"/>
      <c r="L33" s="54"/>
      <c r="M33" s="54"/>
      <c r="N33" s="54"/>
      <c r="O33" s="54"/>
      <c r="P33" s="54"/>
      <c r="Q33" s="54"/>
      <c r="R33" s="54"/>
      <c r="T33" s="54"/>
    </row>
    <row r="34" spans="2:20" x14ac:dyDescent="0.2">
      <c r="B34" s="54"/>
      <c r="C34" s="54"/>
      <c r="D34" s="54"/>
      <c r="E34" s="54"/>
      <c r="F34" s="54"/>
      <c r="G34" s="54"/>
      <c r="H34" s="54"/>
      <c r="I34" s="54"/>
      <c r="K34" s="54"/>
      <c r="L34" s="54"/>
      <c r="M34" s="54"/>
      <c r="N34" s="54"/>
      <c r="O34" s="54"/>
      <c r="P34" s="54"/>
      <c r="Q34" s="54"/>
      <c r="R34" s="54"/>
      <c r="T34" s="54"/>
    </row>
    <row r="35" spans="2:20" x14ac:dyDescent="0.2">
      <c r="B35" s="55" t="s">
        <v>51</v>
      </c>
      <c r="E35" s="55" t="s">
        <v>27</v>
      </c>
      <c r="F35" s="54">
        <v>14</v>
      </c>
      <c r="G35" s="54" t="s">
        <v>50</v>
      </c>
      <c r="H35" s="54"/>
      <c r="I35" s="54"/>
      <c r="K35" s="54"/>
      <c r="L35" s="54"/>
      <c r="M35" s="54"/>
      <c r="N35" s="54"/>
      <c r="O35" s="54"/>
      <c r="P35" s="54"/>
      <c r="Q35" s="54"/>
      <c r="R35" s="54"/>
      <c r="T35" s="54"/>
    </row>
    <row r="36" spans="2:20" x14ac:dyDescent="0.2">
      <c r="B36" s="55" t="s">
        <v>52</v>
      </c>
      <c r="E36" s="55" t="s">
        <v>27</v>
      </c>
      <c r="F36" s="54">
        <v>14</v>
      </c>
      <c r="G36" s="54" t="s">
        <v>50</v>
      </c>
      <c r="H36" s="54"/>
      <c r="I36" s="54"/>
      <c r="K36" s="54"/>
      <c r="L36" s="54"/>
      <c r="M36" s="54"/>
      <c r="N36" s="54"/>
      <c r="O36" s="54"/>
      <c r="P36" s="54"/>
      <c r="Q36" s="54"/>
      <c r="R36" s="54"/>
      <c r="T36" s="54"/>
    </row>
    <row r="37" spans="2:20" x14ac:dyDescent="0.2">
      <c r="B37" s="55" t="s">
        <v>53</v>
      </c>
      <c r="E37" s="55" t="s">
        <v>27</v>
      </c>
      <c r="F37" s="54">
        <v>10</v>
      </c>
      <c r="G37" s="54" t="s">
        <v>50</v>
      </c>
      <c r="H37" s="54"/>
      <c r="I37" s="54"/>
      <c r="K37" s="54"/>
      <c r="L37" s="54"/>
      <c r="M37" s="54"/>
      <c r="N37" s="54"/>
      <c r="O37" s="54"/>
      <c r="P37" s="54"/>
      <c r="Q37" s="54"/>
      <c r="R37" s="54"/>
      <c r="T37" s="54"/>
    </row>
    <row r="38" spans="2:20" x14ac:dyDescent="0.2">
      <c r="B38" s="56" t="s">
        <v>55</v>
      </c>
      <c r="C38" s="50" t="s">
        <v>54</v>
      </c>
      <c r="E38" s="55" t="s">
        <v>27</v>
      </c>
      <c r="F38" s="54"/>
      <c r="G38" s="54" t="s">
        <v>50</v>
      </c>
      <c r="H38" s="54"/>
      <c r="I38" s="54"/>
      <c r="K38" s="54"/>
      <c r="L38" s="54"/>
      <c r="M38" s="54"/>
      <c r="N38" s="54"/>
      <c r="O38" s="54"/>
      <c r="P38" s="54"/>
      <c r="Q38" s="54"/>
      <c r="R38" s="54"/>
      <c r="T38" s="54"/>
    </row>
    <row r="39" spans="2:20" x14ac:dyDescent="0.2">
      <c r="T39" s="54"/>
    </row>
    <row r="40" spans="2:20" x14ac:dyDescent="0.2">
      <c r="T40" s="54"/>
    </row>
    <row r="41" spans="2:20" x14ac:dyDescent="0.2">
      <c r="T41" s="54"/>
    </row>
    <row r="42" spans="2:20" x14ac:dyDescent="0.2">
      <c r="T42" s="54"/>
    </row>
    <row r="43" spans="2:20" x14ac:dyDescent="0.2">
      <c r="T43" s="54"/>
    </row>
    <row r="44" spans="2:20" x14ac:dyDescent="0.2">
      <c r="T44" s="54"/>
    </row>
    <row r="45" spans="2:20" x14ac:dyDescent="0.2">
      <c r="T45" s="54"/>
    </row>
    <row r="46" spans="2:20" x14ac:dyDescent="0.2">
      <c r="T46" s="54"/>
    </row>
    <row r="47" spans="2:20" x14ac:dyDescent="0.2">
      <c r="T47" s="54"/>
    </row>
    <row r="48" spans="2:20" x14ac:dyDescent="0.2">
      <c r="T48" s="54"/>
    </row>
    <row r="49" spans="2:20" x14ac:dyDescent="0.2">
      <c r="T49" s="54"/>
    </row>
    <row r="50" spans="2:20" x14ac:dyDescent="0.2">
      <c r="H50" s="54"/>
      <c r="I50" s="54"/>
      <c r="K50" s="54"/>
      <c r="L50" s="54"/>
      <c r="M50" s="54"/>
      <c r="N50" s="54"/>
      <c r="O50" s="54"/>
      <c r="P50" s="54"/>
      <c r="Q50" s="54"/>
      <c r="R50" s="54"/>
      <c r="T50" s="54"/>
    </row>
    <row r="51" spans="2:20" x14ac:dyDescent="0.2">
      <c r="H51" s="54"/>
      <c r="I51" s="54"/>
      <c r="K51" s="54"/>
      <c r="L51" s="54"/>
      <c r="M51" s="54"/>
      <c r="N51" s="54"/>
      <c r="O51" s="54"/>
      <c r="P51" s="54"/>
      <c r="Q51" s="54"/>
      <c r="R51" s="54"/>
      <c r="T51" s="54"/>
    </row>
    <row r="52" spans="2:20" x14ac:dyDescent="0.2">
      <c r="H52" s="54"/>
      <c r="I52" s="54"/>
      <c r="K52" s="54"/>
      <c r="L52" s="54"/>
      <c r="M52" s="54"/>
      <c r="N52" s="54"/>
      <c r="O52" s="54"/>
      <c r="P52" s="54"/>
      <c r="Q52" s="54"/>
      <c r="R52" s="54"/>
      <c r="T52" s="54"/>
    </row>
    <row r="53" spans="2:20" x14ac:dyDescent="0.2">
      <c r="H53" s="54"/>
      <c r="I53" s="54"/>
      <c r="K53" s="54"/>
      <c r="L53" s="54"/>
      <c r="M53" s="54"/>
      <c r="N53" s="54"/>
      <c r="O53" s="54"/>
      <c r="P53" s="54"/>
      <c r="Q53" s="54"/>
      <c r="R53" s="54"/>
      <c r="T53" s="54"/>
    </row>
    <row r="54" spans="2:20" x14ac:dyDescent="0.2">
      <c r="B54" s="50"/>
      <c r="F54" s="54"/>
      <c r="G54" s="54"/>
      <c r="H54" s="54"/>
      <c r="I54" s="54"/>
      <c r="K54" s="54"/>
      <c r="L54" s="54"/>
      <c r="M54" s="54"/>
      <c r="N54" s="54"/>
      <c r="O54" s="54"/>
      <c r="P54" s="54"/>
      <c r="Q54" s="54"/>
      <c r="R54" s="54"/>
      <c r="T54" s="54"/>
    </row>
    <row r="55" spans="2:20" x14ac:dyDescent="0.2">
      <c r="B55" s="54"/>
      <c r="C55" s="54"/>
      <c r="D55" s="54"/>
      <c r="E55" s="54"/>
      <c r="F55" s="54"/>
      <c r="G55" s="54"/>
      <c r="H55" s="54"/>
      <c r="I55" s="54"/>
      <c r="K55" s="54"/>
      <c r="L55" s="54"/>
      <c r="M55" s="54"/>
      <c r="N55" s="54"/>
      <c r="O55" s="54"/>
      <c r="P55" s="54"/>
      <c r="Q55" s="54"/>
      <c r="R55" s="54"/>
      <c r="T55" s="54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7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8.42578125" customWidth="1"/>
  </cols>
  <sheetData>
    <row r="1" spans="1:19" x14ac:dyDescent="0.2">
      <c r="B1" s="49" t="s">
        <v>66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73</v>
      </c>
      <c r="J6" s="93" t="s">
        <v>75</v>
      </c>
    </row>
    <row r="7" spans="1:19" x14ac:dyDescent="0.2">
      <c r="B7" s="49" t="s">
        <v>74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6.2903225806451649E-2</v>
      </c>
      <c r="C11" s="4">
        <v>6.3341935483870975</v>
      </c>
      <c r="D11" s="4">
        <v>3.0712903225806447</v>
      </c>
      <c r="E11" s="4">
        <v>12.38</v>
      </c>
      <c r="F11" s="95">
        <v>42024</v>
      </c>
      <c r="G11" s="4">
        <v>-9.01</v>
      </c>
      <c r="H11" s="95">
        <v>42031</v>
      </c>
      <c r="I11" s="4">
        <v>83.904516129032274</v>
      </c>
      <c r="J11" s="4">
        <v>171.48</v>
      </c>
      <c r="K11" s="4">
        <v>2.5545161290322587</v>
      </c>
      <c r="L11" s="4">
        <v>16.82</v>
      </c>
      <c r="M11" s="95">
        <v>42030</v>
      </c>
      <c r="N11" s="4">
        <v>22.11</v>
      </c>
      <c r="O11" s="92">
        <v>17</v>
      </c>
      <c r="P11" s="4">
        <v>5.43</v>
      </c>
      <c r="Q11" s="95">
        <v>42032</v>
      </c>
      <c r="R11" s="4">
        <v>4.9209677419354838</v>
      </c>
      <c r="S11" s="4">
        <v>23.006082534850115</v>
      </c>
    </row>
    <row r="12" spans="1:19" x14ac:dyDescent="0.2">
      <c r="A12" s="49" t="s">
        <v>41</v>
      </c>
      <c r="B12" s="4">
        <v>-1.3185714285714287</v>
      </c>
      <c r="C12" s="4">
        <v>6.5946428571428575</v>
      </c>
      <c r="D12" s="4">
        <v>2.4703571428571429</v>
      </c>
      <c r="E12" s="4">
        <v>14.56</v>
      </c>
      <c r="F12" s="95">
        <v>41681</v>
      </c>
      <c r="G12" s="4">
        <v>-10.26</v>
      </c>
      <c r="H12" s="95">
        <v>41693</v>
      </c>
      <c r="I12" s="4">
        <v>76.791428571428582</v>
      </c>
      <c r="J12" s="4">
        <v>238.22</v>
      </c>
      <c r="K12" s="4">
        <v>2.6271428571428572</v>
      </c>
      <c r="L12" s="4">
        <v>15.78</v>
      </c>
      <c r="M12" s="95">
        <v>41683</v>
      </c>
      <c r="N12" s="4">
        <v>36.56</v>
      </c>
      <c r="O12" s="92">
        <v>16</v>
      </c>
      <c r="P12" s="4">
        <v>8.24</v>
      </c>
      <c r="Q12" s="95">
        <v>41684</v>
      </c>
      <c r="R12" s="4">
        <v>3.4535714285714292</v>
      </c>
      <c r="S12" s="4">
        <v>32.298574325072266</v>
      </c>
    </row>
    <row r="13" spans="1:19" x14ac:dyDescent="0.2">
      <c r="A13" s="49" t="s">
        <v>42</v>
      </c>
      <c r="B13" s="4">
        <v>1.3903225806451613</v>
      </c>
      <c r="C13" s="4">
        <v>14.421935483870968</v>
      </c>
      <c r="D13" s="4">
        <v>7.5767741935483865</v>
      </c>
      <c r="E13" s="4">
        <v>22.45</v>
      </c>
      <c r="F13" s="95">
        <v>41718</v>
      </c>
      <c r="G13" s="4">
        <v>-8.4</v>
      </c>
      <c r="H13" s="95">
        <v>41699</v>
      </c>
      <c r="I13" s="4">
        <v>65.510967741935474</v>
      </c>
      <c r="J13" s="4">
        <v>480.59</v>
      </c>
      <c r="K13" s="4">
        <v>2.7770967741935491</v>
      </c>
      <c r="L13" s="4">
        <v>13.88</v>
      </c>
      <c r="M13" s="95">
        <v>41723</v>
      </c>
      <c r="N13" s="4">
        <v>10.84</v>
      </c>
      <c r="O13" s="92">
        <v>9</v>
      </c>
      <c r="P13" s="4">
        <v>4.22</v>
      </c>
      <c r="Q13" s="95">
        <v>41704</v>
      </c>
      <c r="R13" s="4">
        <v>7.0722580645161282</v>
      </c>
      <c r="S13" s="4">
        <v>80.816030172526197</v>
      </c>
    </row>
    <row r="14" spans="1:19" x14ac:dyDescent="0.2">
      <c r="A14" s="49" t="s">
        <v>43</v>
      </c>
      <c r="B14" s="4">
        <v>5.0190000000000001</v>
      </c>
      <c r="C14" s="4">
        <v>16.205999999999996</v>
      </c>
      <c r="D14" s="4">
        <v>10.501666666666665</v>
      </c>
      <c r="E14" s="4">
        <v>27.09</v>
      </c>
      <c r="F14" s="95">
        <v>41758</v>
      </c>
      <c r="G14" s="4">
        <v>-0.3</v>
      </c>
      <c r="H14" s="95">
        <v>41746</v>
      </c>
      <c r="I14" s="4">
        <v>71.968333333333334</v>
      </c>
      <c r="J14" s="4">
        <v>480.43</v>
      </c>
      <c r="K14" s="4">
        <v>2.9366666666666674</v>
      </c>
      <c r="L14" s="4">
        <v>13.86</v>
      </c>
      <c r="M14" s="95">
        <v>41730</v>
      </c>
      <c r="N14" s="4">
        <v>55.88</v>
      </c>
      <c r="O14" s="92">
        <v>19</v>
      </c>
      <c r="P14" s="4">
        <v>16.68</v>
      </c>
      <c r="Q14" s="95">
        <v>41736</v>
      </c>
      <c r="R14" s="4">
        <v>10.889666666666667</v>
      </c>
      <c r="S14" s="4">
        <v>88.343356373997693</v>
      </c>
    </row>
    <row r="15" spans="1:19" x14ac:dyDescent="0.2">
      <c r="A15" s="49" t="s">
        <v>44</v>
      </c>
      <c r="B15" s="4">
        <v>7.7658064516129048</v>
      </c>
      <c r="C15" s="4">
        <v>21.729032258064521</v>
      </c>
      <c r="D15" s="4">
        <v>14.486129032258068</v>
      </c>
      <c r="E15" s="4">
        <v>30.85</v>
      </c>
      <c r="F15" s="95">
        <v>41786</v>
      </c>
      <c r="G15" s="4">
        <v>2.69</v>
      </c>
      <c r="H15" s="95">
        <v>41766</v>
      </c>
      <c r="I15" s="4">
        <v>65.943225806451593</v>
      </c>
      <c r="J15" s="4">
        <v>678.1</v>
      </c>
      <c r="K15" s="4">
        <v>2.0306451612903227</v>
      </c>
      <c r="L15" s="4">
        <v>11</v>
      </c>
      <c r="M15" s="95">
        <v>41785</v>
      </c>
      <c r="N15" s="4">
        <v>44.62</v>
      </c>
      <c r="O15" s="92">
        <v>10</v>
      </c>
      <c r="P15" s="4">
        <v>25.53</v>
      </c>
      <c r="Q15" s="95">
        <v>41776</v>
      </c>
      <c r="R15" s="4">
        <v>15.733225806451614</v>
      </c>
      <c r="S15" s="4">
        <v>129.51793680074758</v>
      </c>
    </row>
    <row r="16" spans="1:19" x14ac:dyDescent="0.2">
      <c r="A16" s="49" t="s">
        <v>45</v>
      </c>
      <c r="B16" s="4">
        <v>11.249333333333333</v>
      </c>
      <c r="C16" s="4">
        <v>29.497</v>
      </c>
      <c r="D16" s="4">
        <v>19.815000000000001</v>
      </c>
      <c r="E16" s="4">
        <v>37.5</v>
      </c>
      <c r="F16" s="95">
        <v>41817</v>
      </c>
      <c r="G16" s="4">
        <v>4.74</v>
      </c>
      <c r="H16" s="95">
        <v>41796</v>
      </c>
      <c r="I16" s="4">
        <v>60.735333333333323</v>
      </c>
      <c r="J16" s="4">
        <v>788.72</v>
      </c>
      <c r="K16" s="4">
        <v>2.1139999999999999</v>
      </c>
      <c r="L16" s="4">
        <v>12.7</v>
      </c>
      <c r="M16" s="95">
        <v>41817</v>
      </c>
      <c r="N16" s="4">
        <v>11.86</v>
      </c>
      <c r="O16" s="92">
        <v>8</v>
      </c>
      <c r="P16" s="4">
        <v>3.22</v>
      </c>
      <c r="Q16" s="95">
        <v>41804</v>
      </c>
      <c r="R16" s="4">
        <v>22.703666666666667</v>
      </c>
      <c r="S16" s="4">
        <v>179.16835843686422</v>
      </c>
    </row>
    <row r="17" spans="1:20" x14ac:dyDescent="0.2">
      <c r="A17" s="49" t="s">
        <v>46</v>
      </c>
      <c r="B17" s="4">
        <v>12.602258064516128</v>
      </c>
      <c r="C17" s="4">
        <v>29.569032258064517</v>
      </c>
      <c r="D17" s="4">
        <v>20.540645161290321</v>
      </c>
      <c r="E17" s="4">
        <v>37.14</v>
      </c>
      <c r="F17" s="95">
        <v>41823</v>
      </c>
      <c r="G17" s="4">
        <v>6.67</v>
      </c>
      <c r="H17" s="95">
        <v>41825</v>
      </c>
      <c r="I17" s="4">
        <v>55.707419354838713</v>
      </c>
      <c r="J17" s="4">
        <v>809.11</v>
      </c>
      <c r="K17" s="4">
        <v>2.5854838709677419</v>
      </c>
      <c r="L17" s="4">
        <v>12.19</v>
      </c>
      <c r="M17" s="95">
        <v>41837</v>
      </c>
      <c r="N17" s="4">
        <v>0.2</v>
      </c>
      <c r="O17" s="92">
        <v>1</v>
      </c>
      <c r="P17" s="4">
        <v>0.2</v>
      </c>
      <c r="Q17" s="95">
        <v>41848</v>
      </c>
      <c r="R17" s="4">
        <v>25.385161290322579</v>
      </c>
      <c r="S17" s="4">
        <v>198.03229922078606</v>
      </c>
    </row>
    <row r="18" spans="1:20" x14ac:dyDescent="0.2">
      <c r="A18" s="49" t="s">
        <v>47</v>
      </c>
      <c r="B18" s="4">
        <v>12.409677419354841</v>
      </c>
      <c r="C18" s="4">
        <v>27.076451612903231</v>
      </c>
      <c r="D18" s="4">
        <v>19.362580645161284</v>
      </c>
      <c r="E18" s="4">
        <v>33.25</v>
      </c>
      <c r="F18" s="95">
        <v>41858</v>
      </c>
      <c r="G18" s="4">
        <v>7.47</v>
      </c>
      <c r="H18" s="95">
        <v>41875</v>
      </c>
      <c r="I18" s="4">
        <v>60.548387096774185</v>
      </c>
      <c r="J18" s="4">
        <v>655.59</v>
      </c>
      <c r="K18" s="4">
        <v>2.6341935483870969</v>
      </c>
      <c r="L18" s="4">
        <v>12.07</v>
      </c>
      <c r="M18" s="95">
        <v>41882</v>
      </c>
      <c r="N18" s="4">
        <v>18.5</v>
      </c>
      <c r="O18" s="92">
        <v>7</v>
      </c>
      <c r="P18" s="4">
        <v>13.07</v>
      </c>
      <c r="Q18" s="95">
        <v>41867</v>
      </c>
      <c r="R18" s="4">
        <v>22.994516129032256</v>
      </c>
      <c r="S18" s="4">
        <v>159.11536343715679</v>
      </c>
    </row>
    <row r="19" spans="1:20" x14ac:dyDescent="0.2">
      <c r="A19" s="49" t="s">
        <v>0</v>
      </c>
      <c r="B19" s="4">
        <v>9.6376666666666679</v>
      </c>
      <c r="C19" s="4">
        <v>24.61333333333333</v>
      </c>
      <c r="D19" s="4">
        <v>16.489666666666665</v>
      </c>
      <c r="E19" s="4">
        <v>34.64</v>
      </c>
      <c r="F19" s="95">
        <v>41886</v>
      </c>
      <c r="G19" s="4">
        <v>2.36</v>
      </c>
      <c r="H19" s="95">
        <v>41901</v>
      </c>
      <c r="I19" s="4">
        <v>62.248666666666665</v>
      </c>
      <c r="J19" s="4">
        <v>495.64</v>
      </c>
      <c r="K19" s="4">
        <v>2.2503333333333329</v>
      </c>
      <c r="L19" s="4">
        <v>11.31</v>
      </c>
      <c r="M19" s="95">
        <v>41887</v>
      </c>
      <c r="N19" s="4">
        <v>14.07</v>
      </c>
      <c r="O19" s="92">
        <v>8</v>
      </c>
      <c r="P19" s="4">
        <v>6.63</v>
      </c>
      <c r="Q19" s="95">
        <v>41894</v>
      </c>
      <c r="R19" s="4">
        <v>18.956666666666674</v>
      </c>
      <c r="S19" s="4">
        <v>114.58004546887418</v>
      </c>
    </row>
    <row r="20" spans="1:20" x14ac:dyDescent="0.2">
      <c r="A20" s="49" t="s">
        <v>1</v>
      </c>
      <c r="B20" s="99">
        <v>8.0339999999999989</v>
      </c>
      <c r="C20" s="99">
        <v>18.838999999999999</v>
      </c>
      <c r="D20" s="99">
        <v>12.8965</v>
      </c>
      <c r="E20" s="99">
        <v>23.51</v>
      </c>
      <c r="F20" s="102">
        <v>41921</v>
      </c>
      <c r="G20" s="99">
        <v>2.36</v>
      </c>
      <c r="H20" s="102">
        <v>41917</v>
      </c>
      <c r="I20" s="99">
        <v>74.480499999999992</v>
      </c>
      <c r="J20" s="99">
        <v>238.29</v>
      </c>
      <c r="K20" s="99">
        <v>2.2050000000000001</v>
      </c>
      <c r="L20" s="99">
        <v>11.31</v>
      </c>
      <c r="M20" s="102">
        <v>41924</v>
      </c>
      <c r="N20" s="99">
        <v>82.4</v>
      </c>
      <c r="O20" s="100">
        <v>10</v>
      </c>
      <c r="P20" s="99">
        <v>38.19</v>
      </c>
      <c r="Q20" s="102">
        <v>41924</v>
      </c>
      <c r="R20" s="99">
        <v>15.466999999999999</v>
      </c>
      <c r="S20" s="99">
        <v>44.573799319894889</v>
      </c>
      <c r="T20" t="s">
        <v>102</v>
      </c>
    </row>
    <row r="21" spans="1:20" x14ac:dyDescent="0.2">
      <c r="A21" s="49" t="s">
        <v>2</v>
      </c>
      <c r="B21" s="4"/>
      <c r="C21" s="4"/>
      <c r="D21" s="4"/>
      <c r="E21" s="4"/>
      <c r="F21" s="95"/>
      <c r="G21" s="4"/>
      <c r="H21" s="95"/>
      <c r="I21" s="4"/>
      <c r="J21" s="4"/>
      <c r="K21" s="4"/>
      <c r="L21" s="4"/>
      <c r="M21" s="95"/>
      <c r="N21" s="4"/>
      <c r="O21" s="92"/>
      <c r="P21" s="4"/>
      <c r="Q21" s="95"/>
      <c r="R21" s="4"/>
      <c r="S21" s="4"/>
    </row>
    <row r="22" spans="1:20" ht="13.5" thickBot="1" x14ac:dyDescent="0.25">
      <c r="A22" s="69" t="s">
        <v>3</v>
      </c>
      <c r="B22" s="70"/>
      <c r="C22" s="70"/>
      <c r="D22" s="70"/>
      <c r="E22" s="70"/>
      <c r="F22" s="96"/>
      <c r="G22" s="70"/>
      <c r="H22" s="96"/>
      <c r="I22" s="70"/>
      <c r="J22" s="70"/>
      <c r="K22" s="70"/>
      <c r="L22" s="70"/>
      <c r="M22" s="96"/>
      <c r="N22" s="70"/>
      <c r="O22" s="71"/>
      <c r="P22" s="70"/>
      <c r="Q22" s="96"/>
      <c r="R22" s="70"/>
      <c r="S22" s="70"/>
    </row>
    <row r="23" spans="1:20" ht="13.5" thickTop="1" x14ac:dyDescent="0.2">
      <c r="A23" s="49" t="s">
        <v>57</v>
      </c>
      <c r="B23" s="99">
        <v>6.6852396313364064</v>
      </c>
      <c r="C23" s="99">
        <v>19.488062135176655</v>
      </c>
      <c r="D23" s="99">
        <v>12.721060983102918</v>
      </c>
      <c r="E23" s="99">
        <v>37.5</v>
      </c>
      <c r="F23" s="102">
        <v>38530</v>
      </c>
      <c r="G23" s="99">
        <v>-10.26</v>
      </c>
      <c r="H23" s="102">
        <v>38406</v>
      </c>
      <c r="I23" s="99">
        <v>67.783877803379397</v>
      </c>
      <c r="J23" s="99">
        <v>5036.17</v>
      </c>
      <c r="K23" s="99">
        <v>2.4715078341013825</v>
      </c>
      <c r="L23" s="99">
        <v>16.82</v>
      </c>
      <c r="M23" s="102">
        <v>38378</v>
      </c>
      <c r="N23" s="99">
        <v>297.04000000000002</v>
      </c>
      <c r="O23" s="100">
        <v>105</v>
      </c>
      <c r="P23" s="99">
        <v>38.19</v>
      </c>
      <c r="Q23" s="102">
        <v>38637</v>
      </c>
      <c r="R23" s="99">
        <v>14.75767004608295</v>
      </c>
      <c r="S23" s="99">
        <v>1049.45184609077</v>
      </c>
      <c r="T23" t="s">
        <v>103</v>
      </c>
    </row>
    <row r="26" spans="1:20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20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20" x14ac:dyDescent="0.2">
      <c r="A28" s="55"/>
      <c r="B28" s="55" t="s">
        <v>26</v>
      </c>
      <c r="C28" s="55"/>
      <c r="D28" s="55"/>
      <c r="F28" s="55"/>
      <c r="G28" s="55" t="s">
        <v>27</v>
      </c>
      <c r="H28" s="94">
        <v>38717</v>
      </c>
      <c r="I28" s="72"/>
      <c r="J28" s="55"/>
    </row>
    <row r="29" spans="1:20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38459</v>
      </c>
      <c r="I29" s="72"/>
      <c r="J29" s="55"/>
    </row>
    <row r="30" spans="1:20" x14ac:dyDescent="0.2">
      <c r="A30" s="55"/>
      <c r="B30" s="55" t="s">
        <v>29</v>
      </c>
      <c r="C30" s="55"/>
      <c r="D30" s="55"/>
      <c r="F30" s="51">
        <f>H28-H29-1</f>
        <v>257</v>
      </c>
      <c r="G30" s="55" t="s">
        <v>50</v>
      </c>
      <c r="H30" s="55"/>
      <c r="I30" s="55"/>
      <c r="J30" s="55"/>
    </row>
    <row r="31" spans="1:20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20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9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14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10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9</v>
      </c>
      <c r="G37" s="55" t="s">
        <v>50</v>
      </c>
      <c r="H37" s="55"/>
      <c r="I37" s="55"/>
      <c r="J37" s="55"/>
    </row>
    <row r="38" spans="1:10" x14ac:dyDescent="0.2">
      <c r="F38">
        <f>SUM(F34:F37)</f>
        <v>42</v>
      </c>
    </row>
  </sheetData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90" zoomScaleNormal="9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9.42578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49" t="s">
        <v>83</v>
      </c>
    </row>
    <row r="2" spans="1:20" x14ac:dyDescent="0.2">
      <c r="B2" s="49" t="s">
        <v>67</v>
      </c>
    </row>
    <row r="3" spans="1:20" x14ac:dyDescent="0.2">
      <c r="B3" s="1" t="s">
        <v>68</v>
      </c>
    </row>
    <row r="4" spans="1:20" x14ac:dyDescent="0.2">
      <c r="B4" s="55"/>
    </row>
    <row r="5" spans="1:20" x14ac:dyDescent="0.2">
      <c r="B5" s="55"/>
    </row>
    <row r="6" spans="1:20" x14ac:dyDescent="0.2">
      <c r="B6" s="49" t="s">
        <v>84</v>
      </c>
    </row>
    <row r="7" spans="1:20" x14ac:dyDescent="0.2">
      <c r="B7" s="49" t="s">
        <v>93</v>
      </c>
    </row>
    <row r="9" spans="1:20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20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20" x14ac:dyDescent="0.2">
      <c r="A11" s="49" t="s">
        <v>40</v>
      </c>
      <c r="B11" s="4"/>
      <c r="C11" s="4"/>
      <c r="D11" s="4"/>
      <c r="E11" s="4"/>
      <c r="F11" s="95"/>
      <c r="G11" s="4"/>
      <c r="H11" s="95"/>
      <c r="I11" s="4"/>
      <c r="J11" s="4"/>
      <c r="K11" s="4"/>
      <c r="L11" s="4"/>
      <c r="M11" s="95"/>
      <c r="N11" s="4"/>
      <c r="O11" s="92"/>
      <c r="P11" s="4"/>
      <c r="Q11" s="95"/>
      <c r="R11" s="4"/>
      <c r="S11" s="4"/>
    </row>
    <row r="12" spans="1:20" x14ac:dyDescent="0.2">
      <c r="A12" s="49" t="s">
        <v>41</v>
      </c>
      <c r="B12" s="4"/>
      <c r="C12" s="4"/>
      <c r="D12" s="4"/>
      <c r="E12" s="4"/>
      <c r="F12" s="95"/>
      <c r="G12" s="4"/>
      <c r="H12" s="95"/>
      <c r="I12" s="4"/>
      <c r="J12" s="4"/>
      <c r="K12" s="4"/>
      <c r="L12" s="4"/>
      <c r="M12" s="95"/>
      <c r="N12" s="4"/>
      <c r="O12" s="92"/>
      <c r="P12" s="4"/>
      <c r="Q12" s="95"/>
      <c r="R12" s="4"/>
      <c r="S12" s="4"/>
    </row>
    <row r="13" spans="1:20" x14ac:dyDescent="0.2">
      <c r="A13" s="49" t="s">
        <v>42</v>
      </c>
      <c r="B13" s="4"/>
      <c r="C13" s="4"/>
      <c r="D13" s="4"/>
      <c r="E13" s="4"/>
      <c r="F13" s="95"/>
      <c r="G13" s="4"/>
      <c r="H13" s="95"/>
      <c r="I13" s="4"/>
      <c r="J13" s="4"/>
      <c r="K13" s="4"/>
      <c r="L13" s="4"/>
      <c r="M13" s="95"/>
      <c r="N13" s="4"/>
      <c r="O13" s="92"/>
      <c r="P13" s="4"/>
      <c r="Q13" s="95"/>
      <c r="R13" s="4"/>
      <c r="S13" s="4"/>
    </row>
    <row r="14" spans="1:20" x14ac:dyDescent="0.2">
      <c r="A14" s="49" t="s">
        <v>43</v>
      </c>
      <c r="B14" s="99">
        <v>4.4258333333333333</v>
      </c>
      <c r="C14" s="99">
        <v>16.380833333333335</v>
      </c>
      <c r="D14" s="99">
        <v>10.404999999999999</v>
      </c>
      <c r="E14" s="99">
        <v>21.46</v>
      </c>
      <c r="F14" s="102">
        <v>41753</v>
      </c>
      <c r="G14" s="99">
        <v>-1.95</v>
      </c>
      <c r="H14" s="102">
        <v>41740</v>
      </c>
      <c r="I14" s="99">
        <v>71.627916666666678</v>
      </c>
      <c r="J14" s="99">
        <v>420.08</v>
      </c>
      <c r="K14" s="99">
        <v>2.165</v>
      </c>
      <c r="L14" s="99">
        <v>11.86</v>
      </c>
      <c r="M14" s="102">
        <v>41738</v>
      </c>
      <c r="N14" s="99">
        <v>40.17</v>
      </c>
      <c r="O14" s="100">
        <v>9</v>
      </c>
      <c r="P14" s="99">
        <v>15.48</v>
      </c>
      <c r="Q14" s="102">
        <v>41746</v>
      </c>
      <c r="R14" s="99">
        <v>13.069583333333334</v>
      </c>
      <c r="S14" s="99">
        <v>70.341569338294448</v>
      </c>
      <c r="T14" t="s">
        <v>85</v>
      </c>
    </row>
    <row r="15" spans="1:20" x14ac:dyDescent="0.2">
      <c r="A15" s="49" t="s">
        <v>44</v>
      </c>
      <c r="B15" s="4">
        <v>7.8603225806451622</v>
      </c>
      <c r="C15" s="4">
        <v>22.202903225806452</v>
      </c>
      <c r="D15" s="4">
        <v>14.927741935483867</v>
      </c>
      <c r="E15" s="4">
        <v>31.25</v>
      </c>
      <c r="F15" s="95">
        <v>41786</v>
      </c>
      <c r="G15" s="4">
        <v>-0.3</v>
      </c>
      <c r="H15" s="95">
        <v>41760</v>
      </c>
      <c r="I15" s="4">
        <v>65.462903225806457</v>
      </c>
      <c r="J15" s="4">
        <v>716.28</v>
      </c>
      <c r="K15" s="4">
        <v>2.2938709677419351</v>
      </c>
      <c r="L15" s="4">
        <v>12.64</v>
      </c>
      <c r="M15" s="95">
        <v>41762</v>
      </c>
      <c r="N15" s="4">
        <v>24.9</v>
      </c>
      <c r="O15" s="92">
        <v>7</v>
      </c>
      <c r="P15" s="4">
        <v>15.67</v>
      </c>
      <c r="Q15" s="95">
        <v>41764</v>
      </c>
      <c r="R15" s="4">
        <v>19.086774193548386</v>
      </c>
      <c r="S15" s="4">
        <v>137.12408882411009</v>
      </c>
    </row>
    <row r="16" spans="1:20" x14ac:dyDescent="0.2">
      <c r="A16" s="49" t="s">
        <v>45</v>
      </c>
      <c r="B16" s="4">
        <v>11.983333333333338</v>
      </c>
      <c r="C16" s="4">
        <v>26.700666666666674</v>
      </c>
      <c r="D16" s="4">
        <v>18.855</v>
      </c>
      <c r="E16" s="4">
        <v>32.18</v>
      </c>
      <c r="F16" s="95">
        <v>41797</v>
      </c>
      <c r="G16" s="4">
        <v>1.63</v>
      </c>
      <c r="H16" s="95">
        <v>41791</v>
      </c>
      <c r="I16" s="4">
        <v>59.666333333333348</v>
      </c>
      <c r="J16" s="4">
        <v>730.91</v>
      </c>
      <c r="K16" s="4">
        <v>2.589</v>
      </c>
      <c r="L16" s="4">
        <v>13.64</v>
      </c>
      <c r="M16" s="95">
        <v>41808</v>
      </c>
      <c r="N16" s="4">
        <v>79.95</v>
      </c>
      <c r="O16" s="92">
        <v>11</v>
      </c>
      <c r="P16" s="4">
        <v>22.11</v>
      </c>
      <c r="Q16" s="95">
        <v>41805</v>
      </c>
      <c r="R16" s="4">
        <v>22.733333333333331</v>
      </c>
      <c r="S16" s="4">
        <v>166.53339231105195</v>
      </c>
    </row>
    <row r="17" spans="1:19" x14ac:dyDescent="0.2">
      <c r="A17" s="49" t="s">
        <v>46</v>
      </c>
      <c r="B17" s="4">
        <v>15.531935483870971</v>
      </c>
      <c r="C17" s="4">
        <v>30.234193548387093</v>
      </c>
      <c r="D17" s="4">
        <v>22.035806451612903</v>
      </c>
      <c r="E17" s="4">
        <v>36.369999999999997</v>
      </c>
      <c r="F17" s="95">
        <v>41830</v>
      </c>
      <c r="G17" s="4">
        <v>11.71</v>
      </c>
      <c r="H17" s="95">
        <v>41849</v>
      </c>
      <c r="I17" s="4">
        <v>63.660322580645158</v>
      </c>
      <c r="J17" s="4">
        <v>749.91</v>
      </c>
      <c r="K17" s="4">
        <v>2.3206451612903232</v>
      </c>
      <c r="L17" s="4">
        <v>13.84</v>
      </c>
      <c r="M17" s="95">
        <v>41847</v>
      </c>
      <c r="N17" s="4">
        <v>36.57</v>
      </c>
      <c r="O17" s="92">
        <v>6</v>
      </c>
      <c r="P17" s="4">
        <v>18.489999999999998</v>
      </c>
      <c r="Q17" s="95">
        <v>41847</v>
      </c>
      <c r="R17" s="4">
        <v>25.85</v>
      </c>
      <c r="S17" s="4">
        <v>180.77238282446305</v>
      </c>
    </row>
    <row r="18" spans="1:19" x14ac:dyDescent="0.2">
      <c r="A18" s="49" t="s">
        <v>47</v>
      </c>
      <c r="B18" s="4">
        <v>10.28967741935484</v>
      </c>
      <c r="C18" s="4">
        <v>25.13</v>
      </c>
      <c r="D18" s="4">
        <v>17.607419354838708</v>
      </c>
      <c r="E18" s="4">
        <v>31.45</v>
      </c>
      <c r="F18" s="95">
        <v>41873</v>
      </c>
      <c r="G18" s="4">
        <v>6.21</v>
      </c>
      <c r="H18" s="95">
        <v>41882</v>
      </c>
      <c r="I18" s="4">
        <v>64.063548387096759</v>
      </c>
      <c r="J18" s="4">
        <v>683.13</v>
      </c>
      <c r="K18" s="4">
        <v>2.0716129032258066</v>
      </c>
      <c r="L18" s="4">
        <v>12.82</v>
      </c>
      <c r="M18" s="95">
        <v>41869</v>
      </c>
      <c r="N18" s="4">
        <v>8.23</v>
      </c>
      <c r="O18" s="92">
        <v>4</v>
      </c>
      <c r="P18" s="4">
        <v>6.63</v>
      </c>
      <c r="Q18" s="95">
        <v>41868</v>
      </c>
      <c r="R18" s="4">
        <v>22.202258064516126</v>
      </c>
      <c r="S18" s="4">
        <v>139.24457557745455</v>
      </c>
    </row>
    <row r="19" spans="1:19" x14ac:dyDescent="0.2">
      <c r="A19" s="49" t="s">
        <v>0</v>
      </c>
      <c r="B19" s="4">
        <v>11.023</v>
      </c>
      <c r="C19" s="4">
        <v>26.009</v>
      </c>
      <c r="D19" s="4">
        <v>18.089333333333332</v>
      </c>
      <c r="E19" s="4">
        <v>34.51</v>
      </c>
      <c r="F19" s="95">
        <v>41887</v>
      </c>
      <c r="G19" s="4">
        <v>6.14</v>
      </c>
      <c r="H19" s="95">
        <v>41899</v>
      </c>
      <c r="I19" s="4">
        <v>63.986666666666665</v>
      </c>
      <c r="J19" s="4">
        <v>452.31</v>
      </c>
      <c r="K19" s="4">
        <v>2.036</v>
      </c>
      <c r="L19" s="4">
        <v>13.48</v>
      </c>
      <c r="M19" s="95">
        <v>41903</v>
      </c>
      <c r="N19" s="4">
        <v>29.95</v>
      </c>
      <c r="O19" s="92">
        <v>10</v>
      </c>
      <c r="P19" s="4">
        <v>13.67</v>
      </c>
      <c r="Q19" s="95">
        <v>41893</v>
      </c>
      <c r="R19" s="4">
        <v>20.185666666666666</v>
      </c>
      <c r="S19" s="4">
        <v>109.3671471939406</v>
      </c>
    </row>
    <row r="20" spans="1:19" x14ac:dyDescent="0.2">
      <c r="A20" s="49" t="s">
        <v>1</v>
      </c>
      <c r="B20" s="4">
        <v>9.2232258064516124</v>
      </c>
      <c r="C20" s="4">
        <v>21.287741935483872</v>
      </c>
      <c r="D20" s="4">
        <v>14.966451612903224</v>
      </c>
      <c r="E20" s="4">
        <v>27.02</v>
      </c>
      <c r="F20" s="95">
        <v>41941</v>
      </c>
      <c r="G20" s="4">
        <v>4.42</v>
      </c>
      <c r="H20" s="95">
        <v>41926</v>
      </c>
      <c r="I20" s="4">
        <v>71.524516129032264</v>
      </c>
      <c r="J20" s="4">
        <v>313.29000000000002</v>
      </c>
      <c r="K20" s="4">
        <v>2.4970967741935488</v>
      </c>
      <c r="L20" s="4">
        <v>13.7</v>
      </c>
      <c r="M20" s="95">
        <v>41935</v>
      </c>
      <c r="N20" s="4">
        <v>48.44</v>
      </c>
      <c r="O20" s="92">
        <v>19</v>
      </c>
      <c r="P20" s="4">
        <v>10.25</v>
      </c>
      <c r="Q20" s="95">
        <v>41929</v>
      </c>
      <c r="R20" s="4">
        <v>15.552258064516129</v>
      </c>
      <c r="S20" s="4">
        <v>75.680283120086941</v>
      </c>
    </row>
    <row r="21" spans="1:19" x14ac:dyDescent="0.2">
      <c r="A21" s="49" t="s">
        <v>2</v>
      </c>
      <c r="B21" s="4">
        <v>5.8493333333333331</v>
      </c>
      <c r="C21" s="4">
        <v>15.071333333333333</v>
      </c>
      <c r="D21" s="4">
        <v>10.498999999999997</v>
      </c>
      <c r="E21" s="4">
        <v>21.79</v>
      </c>
      <c r="F21" s="95">
        <v>41953</v>
      </c>
      <c r="G21" s="4">
        <v>-1.43</v>
      </c>
      <c r="H21" s="95">
        <v>41973</v>
      </c>
      <c r="I21" s="4">
        <v>73.713333333333352</v>
      </c>
      <c r="J21" s="4">
        <v>194.28</v>
      </c>
      <c r="K21" s="4">
        <v>2.8359999999999994</v>
      </c>
      <c r="L21" s="4">
        <v>16.440000000000001</v>
      </c>
      <c r="M21" s="95">
        <v>41967</v>
      </c>
      <c r="N21" s="4">
        <v>31.74</v>
      </c>
      <c r="O21" s="92">
        <v>11</v>
      </c>
      <c r="P21" s="4">
        <v>17.89</v>
      </c>
      <c r="Q21" s="95">
        <v>41964</v>
      </c>
      <c r="R21" s="4">
        <v>11.501666666666667</v>
      </c>
      <c r="S21" s="4">
        <v>44.597728974147202</v>
      </c>
    </row>
    <row r="22" spans="1:19" ht="13.5" thickBot="1" x14ac:dyDescent="0.25">
      <c r="A22" s="69" t="s">
        <v>3</v>
      </c>
      <c r="B22" s="70">
        <v>-0.25129032258064499</v>
      </c>
      <c r="C22" s="70">
        <v>8.2751612903225791</v>
      </c>
      <c r="D22" s="70">
        <v>3.7006451612903217</v>
      </c>
      <c r="E22" s="70">
        <v>17.54</v>
      </c>
      <c r="F22" s="96">
        <v>41977</v>
      </c>
      <c r="G22" s="70">
        <v>-6.54</v>
      </c>
      <c r="H22" s="96">
        <v>42002</v>
      </c>
      <c r="I22" s="70">
        <v>78.681612903225826</v>
      </c>
      <c r="J22" s="70">
        <v>162</v>
      </c>
      <c r="K22" s="70">
        <v>1.8454838709677419</v>
      </c>
      <c r="L22" s="70">
        <v>17.149999999999999</v>
      </c>
      <c r="M22" s="96">
        <v>41981</v>
      </c>
      <c r="N22" s="70">
        <v>25.11</v>
      </c>
      <c r="O22" s="71">
        <v>20</v>
      </c>
      <c r="P22" s="70">
        <v>7.24</v>
      </c>
      <c r="Q22" s="96">
        <v>41978</v>
      </c>
      <c r="R22" s="70">
        <v>5.1135483870967748</v>
      </c>
      <c r="S22" s="70">
        <v>24.399360170375544</v>
      </c>
    </row>
    <row r="23" spans="1:19" ht="13.5" thickTop="1" x14ac:dyDescent="0.2">
      <c r="A23" s="49" t="s">
        <v>57</v>
      </c>
      <c r="B23" s="99">
        <v>8.4372634408602156</v>
      </c>
      <c r="C23" s="99">
        <v>21.254648148148149</v>
      </c>
      <c r="D23" s="99">
        <v>14.565155316606926</v>
      </c>
      <c r="E23" s="99">
        <v>36.369999999999997</v>
      </c>
      <c r="F23" s="102">
        <v>38908</v>
      </c>
      <c r="G23" s="99">
        <v>-6.54</v>
      </c>
      <c r="H23" s="102">
        <v>39080</v>
      </c>
      <c r="I23" s="99">
        <v>68.043017025089625</v>
      </c>
      <c r="J23" s="99">
        <v>4422.1899999999996</v>
      </c>
      <c r="K23" s="99">
        <v>2.2949677419354839</v>
      </c>
      <c r="L23" s="99">
        <v>17.149999999999999</v>
      </c>
      <c r="M23" s="102">
        <v>39059</v>
      </c>
      <c r="N23" s="99">
        <v>325.06</v>
      </c>
      <c r="O23" s="100">
        <v>97</v>
      </c>
      <c r="P23" s="99">
        <v>22.11</v>
      </c>
      <c r="Q23" s="102">
        <v>38883</v>
      </c>
      <c r="R23" s="99">
        <v>17.255009856630824</v>
      </c>
      <c r="S23" s="99">
        <v>948.06052833392448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-1.43</v>
      </c>
      <c r="G28" s="55" t="s">
        <v>27</v>
      </c>
      <c r="H28" s="94">
        <v>39051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-0.3</v>
      </c>
      <c r="G29" s="55" t="s">
        <v>27</v>
      </c>
      <c r="H29" s="94">
        <v>38838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212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7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8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7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4</v>
      </c>
      <c r="G37" s="55" t="s">
        <v>50</v>
      </c>
      <c r="H37" s="55"/>
      <c r="I37" s="55"/>
      <c r="J37" s="55"/>
    </row>
    <row r="38" spans="1:10" x14ac:dyDescent="0.2">
      <c r="F38">
        <f>SUM(F34:F37)</f>
        <v>26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86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87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0.73741935483870957</v>
      </c>
      <c r="C11" s="4">
        <v>9.7187096774193531</v>
      </c>
      <c r="D11" s="4">
        <v>5.2790322580645164</v>
      </c>
      <c r="E11" s="4">
        <v>15.82</v>
      </c>
      <c r="F11" s="95">
        <v>42022</v>
      </c>
      <c r="G11" s="4">
        <v>-5.75</v>
      </c>
      <c r="H11" s="95">
        <v>42033</v>
      </c>
      <c r="I11" s="4">
        <v>75.579354838709676</v>
      </c>
      <c r="J11" s="4">
        <v>198.79</v>
      </c>
      <c r="K11" s="4">
        <v>2.4264516129032256</v>
      </c>
      <c r="L11" s="4">
        <v>13.64</v>
      </c>
      <c r="M11" s="95">
        <v>42029</v>
      </c>
      <c r="N11" s="4">
        <v>30.74</v>
      </c>
      <c r="O11" s="92">
        <v>11</v>
      </c>
      <c r="P11" s="4">
        <v>14.07</v>
      </c>
      <c r="Q11" s="95">
        <v>42026</v>
      </c>
      <c r="R11" s="4">
        <v>5.5493548387096769</v>
      </c>
      <c r="S11" s="4">
        <v>32.177057445087478</v>
      </c>
    </row>
    <row r="12" spans="1:19" x14ac:dyDescent="0.2">
      <c r="A12" s="49" t="s">
        <v>41</v>
      </c>
      <c r="B12" s="4">
        <v>3.8</v>
      </c>
      <c r="C12" s="4">
        <v>12.116071428571429</v>
      </c>
      <c r="D12" s="4">
        <v>8.0271428571428576</v>
      </c>
      <c r="E12" s="4">
        <v>17.22</v>
      </c>
      <c r="F12" s="95">
        <v>41697</v>
      </c>
      <c r="G12" s="4">
        <v>-2.16</v>
      </c>
      <c r="H12" s="95">
        <v>41685</v>
      </c>
      <c r="I12" s="4">
        <v>71.040357142857161</v>
      </c>
      <c r="J12" s="4">
        <v>236.8</v>
      </c>
      <c r="K12" s="4">
        <v>3.3792857142857136</v>
      </c>
      <c r="L12" s="4">
        <v>16.88</v>
      </c>
      <c r="M12" s="95">
        <v>41686</v>
      </c>
      <c r="N12" s="4">
        <v>69.739999999999995</v>
      </c>
      <c r="O12" s="92">
        <v>22</v>
      </c>
      <c r="P12" s="4">
        <v>12.06</v>
      </c>
      <c r="Q12" s="95">
        <v>41688</v>
      </c>
      <c r="R12" s="4">
        <v>7.4053571428571416</v>
      </c>
      <c r="S12" s="4">
        <v>51.822326882579361</v>
      </c>
    </row>
    <row r="13" spans="1:19" x14ac:dyDescent="0.2">
      <c r="A13" s="49" t="s">
        <v>42</v>
      </c>
      <c r="B13" s="4">
        <v>1.4774193548387098</v>
      </c>
      <c r="C13" s="4">
        <v>12.072903225806455</v>
      </c>
      <c r="D13" s="4">
        <v>6.6867741935483842</v>
      </c>
      <c r="E13" s="4">
        <v>23.72</v>
      </c>
      <c r="F13" s="95">
        <v>41702</v>
      </c>
      <c r="G13" s="4">
        <v>-2.69</v>
      </c>
      <c r="H13" s="95">
        <v>41709</v>
      </c>
      <c r="I13" s="4">
        <v>71.794838709677435</v>
      </c>
      <c r="J13" s="4">
        <v>373.2</v>
      </c>
      <c r="K13" s="4">
        <v>2.8654838709677413</v>
      </c>
      <c r="L13" s="4">
        <v>16.64</v>
      </c>
      <c r="M13" s="95">
        <v>41700</v>
      </c>
      <c r="N13" s="4">
        <v>83.79</v>
      </c>
      <c r="O13" s="92">
        <v>18</v>
      </c>
      <c r="P13" s="4">
        <v>16.88</v>
      </c>
      <c r="Q13" s="95">
        <v>41705</v>
      </c>
      <c r="R13" s="4">
        <v>7.8587096774193528</v>
      </c>
      <c r="S13" s="4">
        <v>65.069912535782123</v>
      </c>
    </row>
    <row r="14" spans="1:19" x14ac:dyDescent="0.2">
      <c r="A14" s="49" t="s">
        <v>43</v>
      </c>
      <c r="B14" s="4">
        <v>5.05</v>
      </c>
      <c r="C14" s="4">
        <v>17.301333333333332</v>
      </c>
      <c r="D14" s="4">
        <v>10.926333333333334</v>
      </c>
      <c r="E14" s="4">
        <v>25.49</v>
      </c>
      <c r="F14" s="95">
        <v>41753</v>
      </c>
      <c r="G14" s="4">
        <v>-1.69</v>
      </c>
      <c r="H14" s="95">
        <v>41730</v>
      </c>
      <c r="I14" s="4">
        <v>73.96833333333332</v>
      </c>
      <c r="J14" s="4">
        <v>498.52</v>
      </c>
      <c r="K14" s="4">
        <v>1.9123333333333337</v>
      </c>
      <c r="L14" s="4">
        <v>12.68</v>
      </c>
      <c r="M14" s="95">
        <v>41733</v>
      </c>
      <c r="N14" s="4">
        <v>63.31</v>
      </c>
      <c r="O14" s="92">
        <v>15</v>
      </c>
      <c r="P14" s="4">
        <v>29.95</v>
      </c>
      <c r="Q14" s="95">
        <v>41755</v>
      </c>
      <c r="R14" s="4">
        <v>12.590666666666666</v>
      </c>
      <c r="S14" s="4">
        <v>84.379554685438549</v>
      </c>
    </row>
    <row r="15" spans="1:19" x14ac:dyDescent="0.2">
      <c r="A15" s="49" t="s">
        <v>44</v>
      </c>
      <c r="B15" s="4">
        <v>7.0280645161290325</v>
      </c>
      <c r="C15" s="4">
        <v>19.736451612903227</v>
      </c>
      <c r="D15" s="4">
        <v>13.280967741935482</v>
      </c>
      <c r="E15" s="4">
        <v>27.62</v>
      </c>
      <c r="F15" s="95">
        <v>41769</v>
      </c>
      <c r="G15" s="4">
        <v>-0.23</v>
      </c>
      <c r="H15" s="95">
        <v>41761</v>
      </c>
      <c r="I15" s="4">
        <v>70.334516129032266</v>
      </c>
      <c r="J15" s="4">
        <v>606.70000000000005</v>
      </c>
      <c r="K15" s="4">
        <v>1.9777419354838708</v>
      </c>
      <c r="L15" s="4">
        <v>12.92</v>
      </c>
      <c r="M15" s="95">
        <v>41772</v>
      </c>
      <c r="N15" s="4">
        <v>84.23</v>
      </c>
      <c r="O15" s="92">
        <v>17</v>
      </c>
      <c r="P15" s="4">
        <v>31.56</v>
      </c>
      <c r="Q15" s="95">
        <v>41779</v>
      </c>
      <c r="R15" s="4">
        <v>15.575806451612907</v>
      </c>
      <c r="S15" s="4">
        <v>110.49623073360594</v>
      </c>
    </row>
    <row r="16" spans="1:19" x14ac:dyDescent="0.2">
      <c r="A16" s="49" t="s">
        <v>45</v>
      </c>
      <c r="B16" s="4">
        <v>9.548</v>
      </c>
      <c r="C16" s="4">
        <v>24.391666666666666</v>
      </c>
      <c r="D16" s="4">
        <v>16.709666666666667</v>
      </c>
      <c r="E16" s="4">
        <v>32.78</v>
      </c>
      <c r="F16" s="95">
        <v>41820</v>
      </c>
      <c r="G16" s="4">
        <v>5.34</v>
      </c>
      <c r="H16" s="95">
        <v>41793</v>
      </c>
      <c r="I16" s="4">
        <v>65.87433333333334</v>
      </c>
      <c r="J16" s="4">
        <v>667.36</v>
      </c>
      <c r="K16" s="4">
        <v>1.6459999999999999</v>
      </c>
      <c r="L16" s="4">
        <v>11.07</v>
      </c>
      <c r="M16" s="95">
        <v>41809</v>
      </c>
      <c r="N16" s="4">
        <v>21.71</v>
      </c>
      <c r="O16" s="92">
        <v>12</v>
      </c>
      <c r="P16" s="4">
        <v>5.63</v>
      </c>
      <c r="Q16" s="95">
        <v>41800</v>
      </c>
      <c r="R16" s="4">
        <v>19.626999999999992</v>
      </c>
      <c r="S16" s="4">
        <v>133.1672294745226</v>
      </c>
    </row>
    <row r="17" spans="1:19" x14ac:dyDescent="0.2">
      <c r="A17" s="49" t="s">
        <v>46</v>
      </c>
      <c r="B17" s="4">
        <v>10.660645161290324</v>
      </c>
      <c r="C17" s="4">
        <v>28.170322580645156</v>
      </c>
      <c r="D17" s="4">
        <v>19.084193548387098</v>
      </c>
      <c r="E17" s="4">
        <v>35.31</v>
      </c>
      <c r="F17" s="95">
        <v>41835</v>
      </c>
      <c r="G17" s="4">
        <v>5.15</v>
      </c>
      <c r="H17" s="95">
        <v>41825</v>
      </c>
      <c r="I17" s="4">
        <v>56.071612903225805</v>
      </c>
      <c r="J17" s="4">
        <v>767.58</v>
      </c>
      <c r="K17" s="4">
        <v>2.4854838709677423</v>
      </c>
      <c r="L17" s="4">
        <v>13.6</v>
      </c>
      <c r="M17" s="95">
        <v>41843</v>
      </c>
      <c r="N17" s="4">
        <v>2.41</v>
      </c>
      <c r="O17" s="92">
        <v>3</v>
      </c>
      <c r="P17" s="4">
        <v>1.61</v>
      </c>
      <c r="Q17" s="95">
        <v>41836</v>
      </c>
      <c r="R17" s="4">
        <v>23.939354838709683</v>
      </c>
      <c r="S17" s="4">
        <v>182.62722719352965</v>
      </c>
    </row>
    <row r="18" spans="1:19" x14ac:dyDescent="0.2">
      <c r="A18" s="49" t="s">
        <v>47</v>
      </c>
      <c r="B18" s="4">
        <v>11.211935483870967</v>
      </c>
      <c r="C18" s="4">
        <v>26.113870967741931</v>
      </c>
      <c r="D18" s="4">
        <v>18.44903225806452</v>
      </c>
      <c r="E18" s="4">
        <v>36.409999999999997</v>
      </c>
      <c r="F18" s="95">
        <v>41879</v>
      </c>
      <c r="G18" s="4">
        <v>5.54</v>
      </c>
      <c r="H18" s="95">
        <v>41860</v>
      </c>
      <c r="I18" s="4">
        <v>58.828387096774186</v>
      </c>
      <c r="J18" s="4">
        <v>601.83000000000004</v>
      </c>
      <c r="K18" s="4">
        <v>2.6061290322580644</v>
      </c>
      <c r="L18" s="4">
        <v>16.27</v>
      </c>
      <c r="M18" s="95">
        <v>41865</v>
      </c>
      <c r="N18" s="4">
        <v>14.06</v>
      </c>
      <c r="O18" s="92">
        <v>9</v>
      </c>
      <c r="P18" s="4">
        <v>6.43</v>
      </c>
      <c r="Q18" s="95">
        <v>41866</v>
      </c>
      <c r="R18" s="4">
        <v>23.227741935483877</v>
      </c>
      <c r="S18" s="4">
        <v>150.25870487925332</v>
      </c>
    </row>
    <row r="19" spans="1:19" x14ac:dyDescent="0.2">
      <c r="A19" s="49" t="s">
        <v>0</v>
      </c>
      <c r="B19" s="4">
        <v>8.440666666666667</v>
      </c>
      <c r="C19" s="4">
        <v>22.95366666666667</v>
      </c>
      <c r="D19" s="4">
        <v>15.388000000000003</v>
      </c>
      <c r="E19" s="4">
        <v>28.28</v>
      </c>
      <c r="F19" s="95">
        <v>41898</v>
      </c>
      <c r="G19" s="4">
        <v>-0.56000000000000005</v>
      </c>
      <c r="H19" s="95">
        <v>41910</v>
      </c>
      <c r="I19" s="4">
        <v>64.808333333333337</v>
      </c>
      <c r="J19" s="4">
        <v>492.57</v>
      </c>
      <c r="K19" s="4">
        <v>2.2319999999999998</v>
      </c>
      <c r="L19" s="4">
        <v>11.66</v>
      </c>
      <c r="M19" s="95">
        <v>41898</v>
      </c>
      <c r="N19" s="4">
        <v>10.85</v>
      </c>
      <c r="O19" s="92">
        <v>9</v>
      </c>
      <c r="P19" s="4">
        <v>3.22</v>
      </c>
      <c r="Q19" s="95">
        <v>41898</v>
      </c>
      <c r="R19" s="4">
        <v>19.908000000000005</v>
      </c>
      <c r="S19" s="4">
        <v>105.58086037433607</v>
      </c>
    </row>
    <row r="20" spans="1:19" x14ac:dyDescent="0.2">
      <c r="A20" s="49" t="s">
        <v>1</v>
      </c>
      <c r="B20" s="4">
        <v>6.2561290322580643</v>
      </c>
      <c r="C20" s="4">
        <v>17.739032258064515</v>
      </c>
      <c r="D20" s="4">
        <v>11.719354838709675</v>
      </c>
      <c r="E20" s="4">
        <v>25.23</v>
      </c>
      <c r="F20" s="95">
        <v>41914</v>
      </c>
      <c r="G20" s="4">
        <v>-1.69</v>
      </c>
      <c r="H20" s="95">
        <v>41933</v>
      </c>
      <c r="I20" s="4">
        <v>73.659032258064528</v>
      </c>
      <c r="J20" s="4">
        <v>318.10000000000002</v>
      </c>
      <c r="K20" s="4">
        <v>1.6680645161290326</v>
      </c>
      <c r="L20" s="4">
        <v>14.82</v>
      </c>
      <c r="M20" s="95">
        <v>41943</v>
      </c>
      <c r="N20" s="4">
        <v>55.26</v>
      </c>
      <c r="O20" s="92">
        <v>19</v>
      </c>
      <c r="P20" s="4">
        <v>20.9</v>
      </c>
      <c r="Q20" s="95">
        <v>41917</v>
      </c>
      <c r="R20" s="4">
        <v>13.897096774193546</v>
      </c>
      <c r="S20" s="4">
        <v>56.636191909011302</v>
      </c>
    </row>
    <row r="21" spans="1:19" x14ac:dyDescent="0.2">
      <c r="A21" s="49" t="s">
        <v>2</v>
      </c>
      <c r="B21" s="4">
        <v>0.92466666666666653</v>
      </c>
      <c r="C21" s="4">
        <v>11.680333333333333</v>
      </c>
      <c r="D21" s="4">
        <v>6.1876666666666669</v>
      </c>
      <c r="E21" s="4">
        <v>17.53</v>
      </c>
      <c r="F21" s="95">
        <v>41954</v>
      </c>
      <c r="G21" s="4">
        <v>-6.67</v>
      </c>
      <c r="H21" s="95">
        <v>41960</v>
      </c>
      <c r="I21" s="4">
        <v>70.126333333333335</v>
      </c>
      <c r="J21" s="4">
        <v>216.07</v>
      </c>
      <c r="K21" s="4">
        <v>1.8803333333333334</v>
      </c>
      <c r="L21" s="4">
        <v>12.13</v>
      </c>
      <c r="M21" s="95">
        <v>41963</v>
      </c>
      <c r="N21" s="4">
        <v>22.71</v>
      </c>
      <c r="O21" s="92">
        <v>10</v>
      </c>
      <c r="P21" s="4">
        <v>9.25</v>
      </c>
      <c r="Q21" s="95">
        <v>41963</v>
      </c>
      <c r="R21" s="4">
        <v>7.594333333333334</v>
      </c>
      <c r="S21" s="4">
        <v>37.069360445920708</v>
      </c>
    </row>
    <row r="22" spans="1:19" ht="13.5" thickBot="1" x14ac:dyDescent="0.25">
      <c r="A22" s="69" t="s">
        <v>3</v>
      </c>
      <c r="B22" s="70">
        <v>-0.27</v>
      </c>
      <c r="C22" s="70">
        <v>8.7467741935483883</v>
      </c>
      <c r="D22" s="70">
        <v>3.9409677419354834</v>
      </c>
      <c r="E22" s="70">
        <v>14.63</v>
      </c>
      <c r="F22" s="96">
        <v>41977</v>
      </c>
      <c r="G22" s="70">
        <v>-7.14</v>
      </c>
      <c r="H22" s="96">
        <v>41990</v>
      </c>
      <c r="I22" s="70">
        <v>75.615806451612897</v>
      </c>
      <c r="J22" s="70">
        <v>199.3</v>
      </c>
      <c r="K22" s="70">
        <v>2.9077419354838701</v>
      </c>
      <c r="L22" s="70">
        <v>15.62</v>
      </c>
      <c r="M22" s="96">
        <v>41992</v>
      </c>
      <c r="N22" s="70">
        <v>9.43</v>
      </c>
      <c r="O22" s="71">
        <v>15</v>
      </c>
      <c r="P22" s="70">
        <v>3.22</v>
      </c>
      <c r="Q22" s="96">
        <v>41982</v>
      </c>
      <c r="R22" s="70">
        <v>4.6990322580645163</v>
      </c>
      <c r="S22" s="70">
        <v>28.32965036167295</v>
      </c>
    </row>
    <row r="23" spans="1:19" ht="13.5" thickTop="1" x14ac:dyDescent="0.2">
      <c r="A23" s="49" t="s">
        <v>57</v>
      </c>
      <c r="B23" s="4">
        <v>5.4054121863799294</v>
      </c>
      <c r="C23" s="4">
        <v>17.561761328725037</v>
      </c>
      <c r="D23" s="4">
        <v>11.30659434203789</v>
      </c>
      <c r="E23" s="4">
        <v>36.409999999999997</v>
      </c>
      <c r="F23" s="95">
        <v>39322</v>
      </c>
      <c r="G23" s="4">
        <v>-7.14</v>
      </c>
      <c r="H23" s="95">
        <v>39433</v>
      </c>
      <c r="I23" s="4">
        <v>68.975103238607275</v>
      </c>
      <c r="J23" s="4">
        <v>5176.82</v>
      </c>
      <c r="K23" s="4">
        <v>2.3322540962621603</v>
      </c>
      <c r="L23" s="4">
        <v>16.88</v>
      </c>
      <c r="M23" s="95">
        <v>39129</v>
      </c>
      <c r="N23" s="4">
        <v>468.24</v>
      </c>
      <c r="O23" s="92">
        <v>160</v>
      </c>
      <c r="P23" s="4">
        <v>31.56</v>
      </c>
      <c r="Q23" s="95">
        <v>39222</v>
      </c>
      <c r="R23" s="4">
        <v>13.489371159754226</v>
      </c>
      <c r="S23" s="4">
        <v>1037.6143069207401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-0.56000000000000005</v>
      </c>
      <c r="G28" s="55" t="s">
        <v>27</v>
      </c>
      <c r="H28" s="94">
        <v>39353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-0.23</v>
      </c>
      <c r="G29" s="55" t="s">
        <v>27</v>
      </c>
      <c r="H29" s="94">
        <v>39204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148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20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21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11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9</v>
      </c>
      <c r="G37" s="55" t="s">
        <v>50</v>
      </c>
      <c r="H37" s="55"/>
      <c r="I37" s="55"/>
      <c r="J37" s="55"/>
    </row>
    <row r="38" spans="1:10" x14ac:dyDescent="0.2">
      <c r="F38">
        <f>SUM(F34:F37)</f>
        <v>61</v>
      </c>
    </row>
  </sheetData>
  <phoneticPr fontId="1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84</v>
      </c>
    </row>
    <row r="2" spans="1:19" x14ac:dyDescent="0.2">
      <c r="B2" s="49" t="s">
        <v>88</v>
      </c>
    </row>
    <row r="3" spans="1:19" x14ac:dyDescent="0.2">
      <c r="B3" s="1"/>
    </row>
    <row r="4" spans="1:19" x14ac:dyDescent="0.2">
      <c r="B4" s="55" t="s">
        <v>67</v>
      </c>
    </row>
    <row r="5" spans="1:19" x14ac:dyDescent="0.2">
      <c r="B5" s="55" t="s">
        <v>68</v>
      </c>
    </row>
    <row r="6" spans="1:19" x14ac:dyDescent="0.2">
      <c r="B6" s="49"/>
    </row>
    <row r="7" spans="1:19" x14ac:dyDescent="0.2">
      <c r="B7" s="49"/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0.8093548387096775</v>
      </c>
      <c r="C11" s="4">
        <v>10.928387096774193</v>
      </c>
      <c r="D11" s="4">
        <v>5.7945161290322584</v>
      </c>
      <c r="E11" s="4">
        <v>16.149999999999999</v>
      </c>
      <c r="F11" s="95">
        <v>42025</v>
      </c>
      <c r="G11" s="4">
        <v>-5.81</v>
      </c>
      <c r="H11" s="95">
        <v>42005</v>
      </c>
      <c r="I11" s="4">
        <v>74.295806451612904</v>
      </c>
      <c r="J11" s="4">
        <v>218.02</v>
      </c>
      <c r="K11" s="4">
        <v>2.6025806451612903</v>
      </c>
      <c r="L11" s="4">
        <v>17.309999999999999</v>
      </c>
      <c r="M11" s="95">
        <v>42019</v>
      </c>
      <c r="N11" s="4">
        <v>16.079999999999998</v>
      </c>
      <c r="O11" s="92">
        <v>12</v>
      </c>
      <c r="P11" s="4">
        <v>3.42</v>
      </c>
      <c r="Q11" s="95">
        <v>42013</v>
      </c>
      <c r="R11" s="4">
        <v>5.6280645161290304</v>
      </c>
      <c r="S11" s="4">
        <v>36.337365712656073</v>
      </c>
    </row>
    <row r="12" spans="1:19" x14ac:dyDescent="0.2">
      <c r="A12" s="49" t="s">
        <v>41</v>
      </c>
      <c r="B12" s="4">
        <v>1.9468965517241381</v>
      </c>
      <c r="C12" s="4">
        <v>12.212068965517245</v>
      </c>
      <c r="D12" s="4">
        <v>6.9210344827586203</v>
      </c>
      <c r="E12" s="4">
        <v>18.260000000000002</v>
      </c>
      <c r="F12" s="95">
        <v>41699</v>
      </c>
      <c r="G12" s="4">
        <v>-3.41</v>
      </c>
      <c r="H12" s="95">
        <v>41680</v>
      </c>
      <c r="I12" s="4">
        <v>73.487931034482756</v>
      </c>
      <c r="J12" s="4">
        <v>268.56</v>
      </c>
      <c r="K12" s="4">
        <v>3.06</v>
      </c>
      <c r="L12" s="4">
        <v>16.11</v>
      </c>
      <c r="M12" s="95">
        <v>41673</v>
      </c>
      <c r="N12" s="4">
        <v>21.91</v>
      </c>
      <c r="O12" s="92">
        <v>11</v>
      </c>
      <c r="P12" s="4">
        <v>9.0500000000000007</v>
      </c>
      <c r="Q12" s="95">
        <v>41697</v>
      </c>
      <c r="R12" s="4">
        <v>6.8762068965517242</v>
      </c>
      <c r="S12" s="4">
        <v>46.099942805440314</v>
      </c>
    </row>
    <row r="13" spans="1:19" x14ac:dyDescent="0.2">
      <c r="A13" s="49" t="s">
        <v>42</v>
      </c>
      <c r="B13" s="4">
        <v>2.3148387096774194</v>
      </c>
      <c r="C13" s="4">
        <v>12.920322580645164</v>
      </c>
      <c r="D13" s="4">
        <v>7.5941935483870955</v>
      </c>
      <c r="E13" s="4">
        <v>20.59</v>
      </c>
      <c r="F13" s="95">
        <v>41700</v>
      </c>
      <c r="G13" s="4">
        <v>-1.43</v>
      </c>
      <c r="H13" s="95">
        <v>41708</v>
      </c>
      <c r="I13" s="4">
        <v>69.039032258064509</v>
      </c>
      <c r="J13" s="4">
        <v>380.22</v>
      </c>
      <c r="K13" s="4">
        <v>3.1848387096774196</v>
      </c>
      <c r="L13" s="4">
        <v>15.93</v>
      </c>
      <c r="M13" s="95">
        <v>41713</v>
      </c>
      <c r="N13" s="4">
        <v>60.29</v>
      </c>
      <c r="O13" s="92">
        <v>16</v>
      </c>
      <c r="P13" s="4">
        <v>9.4499999999999993</v>
      </c>
      <c r="Q13" s="95">
        <v>41716</v>
      </c>
      <c r="R13" s="4">
        <v>8.7109677419354838</v>
      </c>
      <c r="S13" s="4">
        <v>70.20345190195502</v>
      </c>
    </row>
    <row r="14" spans="1:19" x14ac:dyDescent="0.2">
      <c r="A14" s="49" t="s">
        <v>43</v>
      </c>
      <c r="B14" s="4">
        <v>3.5093333333333332</v>
      </c>
      <c r="C14" s="4">
        <v>16.655999999999999</v>
      </c>
      <c r="D14" s="4">
        <v>9.9723333333333333</v>
      </c>
      <c r="E14" s="4">
        <v>27.69</v>
      </c>
      <c r="F14" s="95">
        <v>41755</v>
      </c>
      <c r="G14" s="4">
        <v>-1.96</v>
      </c>
      <c r="H14" s="95">
        <v>41744</v>
      </c>
      <c r="I14" s="4">
        <v>68.108666666666679</v>
      </c>
      <c r="J14" s="4">
        <v>565.9</v>
      </c>
      <c r="K14" s="4">
        <v>2.7179999999999995</v>
      </c>
      <c r="L14" s="4">
        <v>17.54</v>
      </c>
      <c r="M14" s="95">
        <v>41748</v>
      </c>
      <c r="N14" s="4">
        <v>52.86</v>
      </c>
      <c r="O14" s="92">
        <v>14</v>
      </c>
      <c r="P14" s="4">
        <v>21.91</v>
      </c>
      <c r="Q14" s="95">
        <v>41739</v>
      </c>
      <c r="R14" s="4">
        <v>12.081333333333335</v>
      </c>
      <c r="S14" s="4">
        <v>96.666623630437059</v>
      </c>
    </row>
    <row r="15" spans="1:19" x14ac:dyDescent="0.2">
      <c r="A15" s="49" t="s">
        <v>44</v>
      </c>
      <c r="B15" s="4">
        <v>7.7677419354838717</v>
      </c>
      <c r="C15" s="4">
        <v>19.000967741935479</v>
      </c>
      <c r="D15" s="4">
        <v>13.068387096774192</v>
      </c>
      <c r="E15" s="4">
        <v>26.09</v>
      </c>
      <c r="F15" s="95">
        <v>41762</v>
      </c>
      <c r="G15" s="4">
        <v>-1.03</v>
      </c>
      <c r="H15" s="95">
        <v>41760</v>
      </c>
      <c r="I15" s="4">
        <v>73.193870967741944</v>
      </c>
      <c r="J15" s="4">
        <v>543.52</v>
      </c>
      <c r="K15" s="4">
        <v>1.7996774193548384</v>
      </c>
      <c r="L15" s="4">
        <v>13.25</v>
      </c>
      <c r="M15" s="95">
        <v>41777</v>
      </c>
      <c r="N15" s="4">
        <v>171.27</v>
      </c>
      <c r="O15" s="92">
        <v>24</v>
      </c>
      <c r="P15" s="4">
        <v>34.17</v>
      </c>
      <c r="Q15" s="95">
        <v>41769</v>
      </c>
      <c r="R15" s="4">
        <v>16.218064516129033</v>
      </c>
      <c r="S15" s="4">
        <v>100.09494448305553</v>
      </c>
    </row>
    <row r="16" spans="1:19" x14ac:dyDescent="0.2">
      <c r="A16" s="49" t="s">
        <v>45</v>
      </c>
      <c r="B16" s="4">
        <v>10.562000000000001</v>
      </c>
      <c r="C16" s="4">
        <v>22.75866666666667</v>
      </c>
      <c r="D16" s="4">
        <v>16.186</v>
      </c>
      <c r="E16" s="4">
        <v>31.4</v>
      </c>
      <c r="F16" s="95">
        <v>41810</v>
      </c>
      <c r="G16" s="4">
        <v>4.95</v>
      </c>
      <c r="H16" s="95">
        <v>41794</v>
      </c>
      <c r="I16" s="4">
        <v>70.150000000000006</v>
      </c>
      <c r="J16" s="4">
        <v>655.54</v>
      </c>
      <c r="K16" s="4">
        <v>1.802</v>
      </c>
      <c r="L16" s="4">
        <v>9.66</v>
      </c>
      <c r="M16" s="95">
        <v>41813</v>
      </c>
      <c r="N16" s="4">
        <v>81.209999999999994</v>
      </c>
      <c r="O16" s="92">
        <v>15</v>
      </c>
      <c r="P16" s="4">
        <v>17.29</v>
      </c>
      <c r="Q16" s="95">
        <v>41791</v>
      </c>
      <c r="R16" s="4">
        <v>18.411666666666665</v>
      </c>
      <c r="S16" s="4">
        <v>127.2096317613847</v>
      </c>
    </row>
    <row r="17" spans="1:19" x14ac:dyDescent="0.2">
      <c r="A17" s="49" t="s">
        <v>46</v>
      </c>
      <c r="B17" s="4">
        <v>11.093225806451615</v>
      </c>
      <c r="C17" s="4">
        <v>27.128387096774194</v>
      </c>
      <c r="D17" s="4">
        <v>18.605806451612903</v>
      </c>
      <c r="E17" s="4">
        <v>33.71</v>
      </c>
      <c r="F17" s="95">
        <v>41830</v>
      </c>
      <c r="G17" s="4">
        <v>6.14</v>
      </c>
      <c r="H17" s="95">
        <v>41842</v>
      </c>
      <c r="I17" s="4">
        <v>61.209032258064511</v>
      </c>
      <c r="J17" s="4">
        <v>751.27</v>
      </c>
      <c r="K17" s="4">
        <v>2.0541935483870968</v>
      </c>
      <c r="L17" s="4">
        <v>12.33</v>
      </c>
      <c r="M17" s="95">
        <v>41848</v>
      </c>
      <c r="N17" s="4">
        <v>21.1</v>
      </c>
      <c r="O17" s="92">
        <v>2</v>
      </c>
      <c r="P17" s="4">
        <v>20.7</v>
      </c>
      <c r="Q17" s="95">
        <v>41832</v>
      </c>
      <c r="R17" s="4">
        <v>21.314838709677424</v>
      </c>
      <c r="S17" s="4">
        <v>163.46777340995919</v>
      </c>
    </row>
    <row r="18" spans="1:19" x14ac:dyDescent="0.2">
      <c r="A18" s="49" t="s">
        <v>47</v>
      </c>
      <c r="B18" s="4">
        <v>12.009032258064517</v>
      </c>
      <c r="C18" s="4">
        <v>27.498709677419356</v>
      </c>
      <c r="D18" s="4">
        <v>18.996451612903225</v>
      </c>
      <c r="E18" s="4">
        <v>33.71</v>
      </c>
      <c r="F18" s="95">
        <v>41854</v>
      </c>
      <c r="G18" s="4">
        <v>6.8</v>
      </c>
      <c r="H18" s="95">
        <v>41875</v>
      </c>
      <c r="I18" s="4">
        <v>61.789677419354831</v>
      </c>
      <c r="J18" s="4">
        <v>674.42</v>
      </c>
      <c r="K18" s="4">
        <v>2.1587096774193548</v>
      </c>
      <c r="L18" s="4">
        <v>13.82</v>
      </c>
      <c r="M18" s="95">
        <v>41856</v>
      </c>
      <c r="N18" s="4">
        <v>25.13</v>
      </c>
      <c r="O18" s="92">
        <v>10</v>
      </c>
      <c r="P18" s="4">
        <v>9.85</v>
      </c>
      <c r="Q18" s="95">
        <v>41867</v>
      </c>
      <c r="R18" s="4">
        <v>22.319677419354836</v>
      </c>
      <c r="S18" s="4">
        <v>152.2978634919026</v>
      </c>
    </row>
    <row r="19" spans="1:19" x14ac:dyDescent="0.2">
      <c r="A19" s="49" t="s">
        <v>0</v>
      </c>
      <c r="B19" s="4">
        <v>8.1046666666666667</v>
      </c>
      <c r="C19" s="4">
        <v>23.279333333333334</v>
      </c>
      <c r="D19" s="4">
        <v>15.337666666666662</v>
      </c>
      <c r="E19" s="4">
        <v>30.4</v>
      </c>
      <c r="F19" s="95">
        <v>41884</v>
      </c>
      <c r="G19" s="4">
        <v>0.97</v>
      </c>
      <c r="H19" s="95">
        <v>41909</v>
      </c>
      <c r="I19" s="4">
        <v>64.468333333333348</v>
      </c>
      <c r="J19" s="4">
        <v>469.96</v>
      </c>
      <c r="K19" s="4">
        <v>2.0699999999999998</v>
      </c>
      <c r="L19" s="4">
        <v>11.68</v>
      </c>
      <c r="M19" s="95">
        <v>41887</v>
      </c>
      <c r="N19" s="4">
        <v>17.079999999999998</v>
      </c>
      <c r="O19" s="92">
        <v>7</v>
      </c>
      <c r="P19" s="4">
        <v>10.65</v>
      </c>
      <c r="Q19" s="95">
        <v>41891</v>
      </c>
      <c r="R19" s="4">
        <v>19.031999999999996</v>
      </c>
      <c r="S19" s="4">
        <v>102.53478365692179</v>
      </c>
    </row>
    <row r="20" spans="1:19" x14ac:dyDescent="0.2">
      <c r="A20" s="49" t="s">
        <v>1</v>
      </c>
      <c r="B20" s="4">
        <v>5.5270967741935477</v>
      </c>
      <c r="C20" s="4">
        <v>17.46</v>
      </c>
      <c r="D20" s="4">
        <v>11.183548387096772</v>
      </c>
      <c r="E20" s="4">
        <v>25.16</v>
      </c>
      <c r="F20" s="95">
        <v>41918</v>
      </c>
      <c r="G20" s="4">
        <v>-1.83</v>
      </c>
      <c r="H20" s="95">
        <v>41936</v>
      </c>
      <c r="I20" s="4">
        <v>70.925483870967753</v>
      </c>
      <c r="J20" s="4">
        <v>307.7</v>
      </c>
      <c r="K20" s="4">
        <v>1.9941935483870969</v>
      </c>
      <c r="L20" s="4">
        <v>13.33</v>
      </c>
      <c r="M20" s="95">
        <v>41942</v>
      </c>
      <c r="N20" s="4">
        <v>81.61</v>
      </c>
      <c r="O20" s="92">
        <v>12</v>
      </c>
      <c r="P20" s="4">
        <v>23.12</v>
      </c>
      <c r="Q20" s="95">
        <v>41919</v>
      </c>
      <c r="R20" s="4">
        <v>13.771290322580645</v>
      </c>
      <c r="S20" s="4">
        <v>59.67806523596667</v>
      </c>
    </row>
    <row r="21" spans="1:19" x14ac:dyDescent="0.2">
      <c r="A21" s="49" t="s">
        <v>2</v>
      </c>
      <c r="B21" s="4">
        <v>4.078333333333334</v>
      </c>
      <c r="C21" s="4">
        <v>9.9029999999999987</v>
      </c>
      <c r="D21" s="4">
        <v>6.9513333333333343</v>
      </c>
      <c r="E21" s="4">
        <v>14.43</v>
      </c>
      <c r="F21" s="95">
        <v>41952</v>
      </c>
      <c r="G21" s="4">
        <v>-0.96</v>
      </c>
      <c r="H21" s="95">
        <v>41970</v>
      </c>
      <c r="I21" s="4">
        <v>76.075333333333319</v>
      </c>
      <c r="J21" s="4">
        <v>145.44</v>
      </c>
      <c r="K21" s="4">
        <v>2.2546666666666666</v>
      </c>
      <c r="L21" s="4">
        <v>13.45</v>
      </c>
      <c r="M21" s="95">
        <v>41972</v>
      </c>
      <c r="N21" s="4">
        <v>60.1</v>
      </c>
      <c r="O21" s="92">
        <v>17</v>
      </c>
      <c r="P21" s="4">
        <v>23.12</v>
      </c>
      <c r="Q21" s="95">
        <v>41945</v>
      </c>
      <c r="R21" s="4">
        <v>8.7080000000000002</v>
      </c>
      <c r="S21" s="4">
        <v>31.232139167333756</v>
      </c>
    </row>
    <row r="22" spans="1:19" ht="13.5" thickBot="1" x14ac:dyDescent="0.25">
      <c r="A22" s="69" t="s">
        <v>3</v>
      </c>
      <c r="B22" s="70">
        <v>1.4541379310344826</v>
      </c>
      <c r="C22" s="70">
        <v>7.685862068965517</v>
      </c>
      <c r="D22" s="70">
        <v>4.3603448275862071</v>
      </c>
      <c r="E22" s="70">
        <v>12.31</v>
      </c>
      <c r="F22" s="96">
        <v>41978</v>
      </c>
      <c r="G22" s="70">
        <v>-6.21</v>
      </c>
      <c r="H22" s="96">
        <v>41998</v>
      </c>
      <c r="I22" s="70">
        <v>82.725862068965498</v>
      </c>
      <c r="J22" s="70">
        <v>121</v>
      </c>
      <c r="K22" s="70">
        <v>2.6455172413793102</v>
      </c>
      <c r="L22" s="70">
        <v>12.74</v>
      </c>
      <c r="M22" s="96">
        <v>41976</v>
      </c>
      <c r="N22" s="70">
        <v>65.12</v>
      </c>
      <c r="O22" s="71">
        <v>21</v>
      </c>
      <c r="P22" s="70">
        <v>9.25</v>
      </c>
      <c r="Q22" s="96">
        <v>41979</v>
      </c>
      <c r="R22" s="70">
        <v>5.4217241379310339</v>
      </c>
      <c r="S22" s="70">
        <v>21.142845463240516</v>
      </c>
    </row>
    <row r="23" spans="1:19" ht="13.5" thickTop="1" x14ac:dyDescent="0.2">
      <c r="A23" s="49" t="s">
        <v>57</v>
      </c>
      <c r="B23" s="4">
        <v>5.7647215115560506</v>
      </c>
      <c r="C23" s="4">
        <v>17.285975435669261</v>
      </c>
      <c r="D23" s="4">
        <v>11.247634655790383</v>
      </c>
      <c r="E23" s="4">
        <v>33.71</v>
      </c>
      <c r="F23" s="95">
        <v>39639</v>
      </c>
      <c r="G23" s="4">
        <v>-6.21</v>
      </c>
      <c r="H23" s="95">
        <v>39807</v>
      </c>
      <c r="I23" s="4">
        <v>70.455752471882349</v>
      </c>
      <c r="J23" s="4">
        <v>5101.55</v>
      </c>
      <c r="K23" s="4">
        <v>2.3620314547027559</v>
      </c>
      <c r="L23" s="4">
        <v>17.54</v>
      </c>
      <c r="M23" s="95">
        <v>39557</v>
      </c>
      <c r="N23" s="4">
        <v>673.76</v>
      </c>
      <c r="O23" s="92">
        <v>161</v>
      </c>
      <c r="P23" s="4">
        <v>34.17</v>
      </c>
      <c r="Q23" s="95">
        <v>39578</v>
      </c>
      <c r="R23" s="4">
        <v>13.207819521690768</v>
      </c>
      <c r="S23" s="4">
        <v>1006.9654307202533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-1.83</v>
      </c>
      <c r="G28" s="55" t="s">
        <v>27</v>
      </c>
      <c r="H28" s="94">
        <v>39745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-1.03</v>
      </c>
      <c r="G29" s="55" t="s">
        <v>27</v>
      </c>
      <c r="H29" s="94">
        <v>39569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175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20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20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9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3</v>
      </c>
      <c r="G37" s="55" t="s">
        <v>50</v>
      </c>
      <c r="H37" s="55"/>
      <c r="I37" s="55"/>
      <c r="J37" s="55"/>
    </row>
    <row r="38" spans="1:10" x14ac:dyDescent="0.2">
      <c r="F38">
        <f>SUM(F34:F37)</f>
        <v>52</v>
      </c>
    </row>
  </sheetData>
  <phoneticPr fontId="1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B1" zoomScale="85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49" t="s">
        <v>90</v>
      </c>
    </row>
    <row r="2" spans="1:19" x14ac:dyDescent="0.2">
      <c r="B2" s="49" t="s">
        <v>67</v>
      </c>
    </row>
    <row r="3" spans="1:19" x14ac:dyDescent="0.2">
      <c r="B3" s="1" t="s">
        <v>68</v>
      </c>
    </row>
    <row r="4" spans="1:19" x14ac:dyDescent="0.2">
      <c r="B4" s="55"/>
    </row>
    <row r="5" spans="1:19" x14ac:dyDescent="0.2">
      <c r="B5" s="55"/>
    </row>
    <row r="6" spans="1:19" x14ac:dyDescent="0.2">
      <c r="B6" s="49" t="s">
        <v>84</v>
      </c>
    </row>
    <row r="7" spans="1:19" x14ac:dyDescent="0.2">
      <c r="B7" s="49" t="s">
        <v>101</v>
      </c>
    </row>
    <row r="9" spans="1:19" x14ac:dyDescent="0.2">
      <c r="A9" s="55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8</v>
      </c>
      <c r="I9" s="3" t="s">
        <v>10</v>
      </c>
      <c r="J9" s="3" t="s">
        <v>11</v>
      </c>
      <c r="K9" s="3" t="s">
        <v>12</v>
      </c>
      <c r="L9" s="3" t="s">
        <v>59</v>
      </c>
      <c r="M9" s="3" t="s">
        <v>8</v>
      </c>
      <c r="N9" s="3" t="s">
        <v>14</v>
      </c>
      <c r="O9" s="3" t="s">
        <v>15</v>
      </c>
      <c r="P9" s="3" t="s">
        <v>16</v>
      </c>
      <c r="Q9" s="3" t="s">
        <v>8</v>
      </c>
      <c r="R9" s="3" t="s">
        <v>94</v>
      </c>
      <c r="S9" s="3" t="s">
        <v>69</v>
      </c>
    </row>
    <row r="10" spans="1:19" x14ac:dyDescent="0.2">
      <c r="A10" s="66"/>
      <c r="B10" s="67" t="s">
        <v>27</v>
      </c>
      <c r="C10" s="67" t="s">
        <v>27</v>
      </c>
      <c r="D10" s="67" t="s">
        <v>27</v>
      </c>
      <c r="E10" s="67" t="s">
        <v>27</v>
      </c>
      <c r="F10" s="67"/>
      <c r="G10" s="67" t="s">
        <v>27</v>
      </c>
      <c r="H10" s="67"/>
      <c r="I10" s="67" t="s">
        <v>60</v>
      </c>
      <c r="J10" s="67" t="s">
        <v>20</v>
      </c>
      <c r="K10" s="67" t="s">
        <v>21</v>
      </c>
      <c r="L10" s="67" t="s">
        <v>21</v>
      </c>
      <c r="M10" s="67"/>
      <c r="N10" s="67" t="s">
        <v>61</v>
      </c>
      <c r="O10" s="67"/>
      <c r="P10" s="67" t="s">
        <v>61</v>
      </c>
      <c r="Q10" s="67"/>
      <c r="R10" s="67" t="s">
        <v>27</v>
      </c>
      <c r="S10" s="67" t="s">
        <v>61</v>
      </c>
    </row>
    <row r="11" spans="1:19" x14ac:dyDescent="0.2">
      <c r="A11" s="49" t="s">
        <v>40</v>
      </c>
      <c r="B11" s="4">
        <v>0.58451612903225802</v>
      </c>
      <c r="C11" s="4">
        <v>7.9732258064516124</v>
      </c>
      <c r="D11" s="4">
        <v>4.0787096774193552</v>
      </c>
      <c r="E11" s="4">
        <v>15.95</v>
      </c>
      <c r="F11" s="95">
        <v>42027</v>
      </c>
      <c r="G11" s="4">
        <v>-5.41</v>
      </c>
      <c r="H11" s="95">
        <v>42016</v>
      </c>
      <c r="I11" s="4">
        <v>85.509677419354844</v>
      </c>
      <c r="J11" s="4">
        <v>167.7</v>
      </c>
      <c r="K11" s="4">
        <v>2.9064516129032265</v>
      </c>
      <c r="L11" s="4">
        <v>26.26</v>
      </c>
      <c r="M11" s="95">
        <v>42028</v>
      </c>
      <c r="N11" s="4">
        <v>36.18</v>
      </c>
      <c r="O11" s="92">
        <v>17</v>
      </c>
      <c r="P11" s="4">
        <v>7.64</v>
      </c>
      <c r="Q11" s="95">
        <v>42031</v>
      </c>
      <c r="R11" s="4">
        <v>4.7606451612903227</v>
      </c>
      <c r="S11" s="4">
        <v>25.973715654645162</v>
      </c>
    </row>
    <row r="12" spans="1:19" x14ac:dyDescent="0.2">
      <c r="A12" s="49" t="s">
        <v>41</v>
      </c>
      <c r="B12" s="4">
        <v>0.74428571428571444</v>
      </c>
      <c r="C12" s="4">
        <v>10.199642857142857</v>
      </c>
      <c r="D12" s="4">
        <v>5.1064285714285722</v>
      </c>
      <c r="E12" s="4">
        <v>17.93</v>
      </c>
      <c r="F12" s="95">
        <v>41697</v>
      </c>
      <c r="G12" s="4">
        <v>-4.1500000000000004</v>
      </c>
      <c r="H12" s="95">
        <v>41685</v>
      </c>
      <c r="I12" s="4">
        <v>77.548214285714266</v>
      </c>
      <c r="J12" s="4">
        <v>250.4</v>
      </c>
      <c r="K12" s="4">
        <v>2.8007142857142853</v>
      </c>
      <c r="L12" s="4">
        <v>18.52</v>
      </c>
      <c r="M12" s="95">
        <v>41679</v>
      </c>
      <c r="N12" s="4">
        <v>11.26</v>
      </c>
      <c r="O12" s="92">
        <v>12</v>
      </c>
      <c r="P12" s="4">
        <v>3.22</v>
      </c>
      <c r="Q12" s="95">
        <v>41677</v>
      </c>
      <c r="R12" s="4">
        <v>5.7153571428571439</v>
      </c>
      <c r="S12" s="4">
        <v>38.521338317797586</v>
      </c>
    </row>
    <row r="13" spans="1:19" x14ac:dyDescent="0.2">
      <c r="A13" s="49" t="s">
        <v>42</v>
      </c>
      <c r="B13" s="4">
        <v>1.5764516129032264</v>
      </c>
      <c r="C13" s="4">
        <v>14.501290322580644</v>
      </c>
      <c r="D13" s="4">
        <v>7.7725806451612911</v>
      </c>
      <c r="E13" s="4">
        <v>22.98</v>
      </c>
      <c r="F13" s="95">
        <v>41711</v>
      </c>
      <c r="G13" s="4">
        <v>-3.16</v>
      </c>
      <c r="H13" s="95">
        <v>41723</v>
      </c>
      <c r="I13" s="4">
        <v>70.315161290322578</v>
      </c>
      <c r="J13" s="4">
        <v>463.97</v>
      </c>
      <c r="K13" s="4">
        <v>2.3216129032258066</v>
      </c>
      <c r="L13" s="4">
        <v>17.05</v>
      </c>
      <c r="M13" s="95">
        <v>41703</v>
      </c>
      <c r="N13" s="4">
        <v>38.39</v>
      </c>
      <c r="O13" s="92">
        <v>8</v>
      </c>
      <c r="P13" s="4">
        <v>13.27</v>
      </c>
      <c r="Q13" s="95">
        <v>41703</v>
      </c>
      <c r="R13" s="4">
        <v>8.3187096774193545</v>
      </c>
      <c r="S13" s="4">
        <v>73.626116141790391</v>
      </c>
    </row>
    <row r="14" spans="1:19" x14ac:dyDescent="0.2">
      <c r="A14" s="49" t="s">
        <v>43</v>
      </c>
      <c r="B14" s="4">
        <v>4.1423333333333323</v>
      </c>
      <c r="C14" s="4">
        <v>15.366000000000001</v>
      </c>
      <c r="D14" s="4">
        <v>9.418333333333333</v>
      </c>
      <c r="E14" s="4">
        <v>26.62</v>
      </c>
      <c r="F14" s="95">
        <v>41752</v>
      </c>
      <c r="G14" s="4">
        <v>0.3</v>
      </c>
      <c r="H14" s="95">
        <v>41737</v>
      </c>
      <c r="I14" s="4">
        <v>73.558333333333351</v>
      </c>
      <c r="J14" s="4">
        <v>491.88</v>
      </c>
      <c r="K14" s="4">
        <v>2.4339999999999997</v>
      </c>
      <c r="L14" s="4">
        <v>13.33</v>
      </c>
      <c r="M14" s="95">
        <v>41753</v>
      </c>
      <c r="N14" s="4">
        <v>38.19</v>
      </c>
      <c r="O14" s="92">
        <v>15</v>
      </c>
      <c r="P14" s="4">
        <v>11.26</v>
      </c>
      <c r="Q14" s="95">
        <v>41739</v>
      </c>
      <c r="R14" s="4">
        <v>11.027333333333335</v>
      </c>
      <c r="S14" s="4">
        <v>83.24894435733799</v>
      </c>
    </row>
    <row r="15" spans="1:19" x14ac:dyDescent="0.2">
      <c r="A15" s="49" t="s">
        <v>44</v>
      </c>
      <c r="B15" s="4">
        <v>7.9893548387096782</v>
      </c>
      <c r="C15" s="4">
        <v>22.213870967741933</v>
      </c>
      <c r="D15" s="4">
        <v>14.801290322580648</v>
      </c>
      <c r="E15" s="4">
        <v>29.94</v>
      </c>
      <c r="F15" s="95">
        <v>41788</v>
      </c>
      <c r="G15" s="4">
        <v>1.63</v>
      </c>
      <c r="H15" s="95">
        <v>41764</v>
      </c>
      <c r="I15" s="4">
        <v>71.796451612903226</v>
      </c>
      <c r="J15" s="4">
        <v>699.91</v>
      </c>
      <c r="K15" s="4">
        <v>2.1035483870967742</v>
      </c>
      <c r="L15" s="4">
        <v>11.47</v>
      </c>
      <c r="M15" s="95">
        <v>41770</v>
      </c>
      <c r="N15" s="4">
        <v>29.95</v>
      </c>
      <c r="O15" s="92">
        <v>11</v>
      </c>
      <c r="P15" s="4">
        <v>9.25</v>
      </c>
      <c r="Q15" s="95">
        <v>41783</v>
      </c>
      <c r="R15" s="4">
        <v>16.771935483870966</v>
      </c>
      <c r="S15" s="4">
        <v>128.75237712834999</v>
      </c>
    </row>
    <row r="16" spans="1:19" x14ac:dyDescent="0.2">
      <c r="A16" s="49" t="s">
        <v>45</v>
      </c>
      <c r="B16" s="4">
        <v>11.343</v>
      </c>
      <c r="C16" s="4">
        <v>26.735666666666667</v>
      </c>
      <c r="D16" s="4">
        <v>18.698666666666668</v>
      </c>
      <c r="E16" s="4">
        <v>35.840000000000003</v>
      </c>
      <c r="F16" s="95">
        <v>41803</v>
      </c>
      <c r="G16" s="4">
        <v>6.34</v>
      </c>
      <c r="H16" s="95">
        <v>41791</v>
      </c>
      <c r="I16" s="4">
        <v>68.34699999999998</v>
      </c>
      <c r="J16" s="4">
        <v>739.33</v>
      </c>
      <c r="K16" s="4">
        <v>1.9763333333333335</v>
      </c>
      <c r="L16" s="4">
        <v>12.92</v>
      </c>
      <c r="M16" s="95">
        <v>41798</v>
      </c>
      <c r="N16" s="4">
        <v>37.79</v>
      </c>
      <c r="O16" s="92">
        <v>10</v>
      </c>
      <c r="P16" s="4">
        <v>16.28</v>
      </c>
      <c r="Q16" s="95">
        <v>41805</v>
      </c>
      <c r="R16" s="4">
        <v>21.877333333333336</v>
      </c>
      <c r="S16" s="4">
        <v>151.56547162284332</v>
      </c>
    </row>
    <row r="17" spans="1:19" x14ac:dyDescent="0.2">
      <c r="A17" s="49" t="s">
        <v>46</v>
      </c>
      <c r="B17" s="4">
        <v>12.851612903225806</v>
      </c>
      <c r="C17" s="4">
        <v>29.156451612903229</v>
      </c>
      <c r="D17" s="4">
        <v>20.34</v>
      </c>
      <c r="E17" s="4">
        <v>34.979999999999997</v>
      </c>
      <c r="F17" s="95">
        <v>41832</v>
      </c>
      <c r="G17" s="4">
        <v>7.54</v>
      </c>
      <c r="H17" s="95">
        <v>41828</v>
      </c>
      <c r="I17" s="4">
        <v>62.642580645161289</v>
      </c>
      <c r="J17" s="4">
        <v>816.52</v>
      </c>
      <c r="K17" s="4">
        <v>2.6709677419354838</v>
      </c>
      <c r="L17" s="4">
        <v>12.37</v>
      </c>
      <c r="M17" s="95">
        <v>41843</v>
      </c>
      <c r="N17" s="4">
        <v>1.8</v>
      </c>
      <c r="O17" s="92">
        <v>3</v>
      </c>
      <c r="P17" s="4">
        <v>0.8</v>
      </c>
      <c r="Q17" s="95">
        <v>41821</v>
      </c>
      <c r="R17" s="4">
        <v>25.882903225806452</v>
      </c>
      <c r="S17" s="4">
        <v>189.93137566238235</v>
      </c>
    </row>
    <row r="18" spans="1:19" x14ac:dyDescent="0.2">
      <c r="A18" s="49" t="s">
        <v>47</v>
      </c>
      <c r="B18" s="4">
        <v>13.086129032258063</v>
      </c>
      <c r="C18" s="4">
        <v>28.581290322580642</v>
      </c>
      <c r="D18" s="4">
        <v>20.254838709677419</v>
      </c>
      <c r="E18" s="4">
        <v>36.04</v>
      </c>
      <c r="F18" s="95">
        <v>41870</v>
      </c>
      <c r="G18" s="4">
        <v>8</v>
      </c>
      <c r="H18" s="95">
        <v>41881</v>
      </c>
      <c r="I18" s="4">
        <v>67.966129032258067</v>
      </c>
      <c r="J18" s="4">
        <v>637.77</v>
      </c>
      <c r="K18" s="4">
        <v>2.3761290322580639</v>
      </c>
      <c r="L18" s="4">
        <v>15.29</v>
      </c>
      <c r="M18" s="95">
        <v>41852</v>
      </c>
      <c r="N18" s="4">
        <v>6.23</v>
      </c>
      <c r="O18" s="92">
        <v>2</v>
      </c>
      <c r="P18" s="4">
        <v>5.83</v>
      </c>
      <c r="Q18" s="95">
        <v>41876</v>
      </c>
      <c r="R18" s="4">
        <v>25.426774193548383</v>
      </c>
      <c r="S18" s="4">
        <v>149.97558702934964</v>
      </c>
    </row>
    <row r="19" spans="1:19" x14ac:dyDescent="0.2">
      <c r="A19" s="49" t="s">
        <v>0</v>
      </c>
      <c r="B19" s="4">
        <v>10.65</v>
      </c>
      <c r="C19" s="4">
        <v>23.734000000000002</v>
      </c>
      <c r="D19" s="4">
        <v>16.546666666666667</v>
      </c>
      <c r="E19" s="4">
        <v>30.53</v>
      </c>
      <c r="F19" s="95">
        <v>41890</v>
      </c>
      <c r="G19" s="4">
        <v>5.75</v>
      </c>
      <c r="H19" s="95">
        <v>41888</v>
      </c>
      <c r="I19" s="4">
        <v>73.823666666666682</v>
      </c>
      <c r="J19" s="4">
        <v>464.11217599999998</v>
      </c>
      <c r="K19" s="4">
        <v>1.9706666666666668</v>
      </c>
      <c r="L19" s="4">
        <v>11.49</v>
      </c>
      <c r="M19" s="95">
        <v>41885</v>
      </c>
      <c r="N19" s="4">
        <v>43.97</v>
      </c>
      <c r="O19" s="92">
        <v>8</v>
      </c>
      <c r="P19" s="4">
        <v>25.69</v>
      </c>
      <c r="Q19" s="95">
        <v>41900</v>
      </c>
      <c r="R19" s="4">
        <v>20.452666666666666</v>
      </c>
      <c r="S19" s="4">
        <v>96.739023561679218</v>
      </c>
    </row>
    <row r="20" spans="1:19" x14ac:dyDescent="0.2">
      <c r="A20" s="49" t="s">
        <v>1</v>
      </c>
      <c r="B20" s="4">
        <v>7.6816129032258065</v>
      </c>
      <c r="C20" s="4">
        <v>20.034193548387094</v>
      </c>
      <c r="D20" s="4">
        <v>13.493225806451616</v>
      </c>
      <c r="E20" s="4">
        <v>28.22</v>
      </c>
      <c r="F20" s="95">
        <v>41918</v>
      </c>
      <c r="G20" s="4">
        <v>-3.17</v>
      </c>
      <c r="H20" s="95">
        <v>41931</v>
      </c>
      <c r="I20" s="4">
        <v>75.235483870967741</v>
      </c>
      <c r="J20" s="4">
        <v>349.37135999999998</v>
      </c>
      <c r="K20" s="4">
        <v>2.0061290322580638</v>
      </c>
      <c r="L20" s="4">
        <v>13.43</v>
      </c>
      <c r="M20" s="95">
        <v>41933</v>
      </c>
      <c r="N20" s="4">
        <v>25.7</v>
      </c>
      <c r="O20" s="92">
        <v>8</v>
      </c>
      <c r="P20" s="4">
        <v>15.68</v>
      </c>
      <c r="Q20" s="95">
        <v>41934</v>
      </c>
      <c r="R20" s="4">
        <v>15.242580645161294</v>
      </c>
      <c r="S20" s="4">
        <v>65.088067256356766</v>
      </c>
    </row>
    <row r="21" spans="1:19" x14ac:dyDescent="0.2">
      <c r="A21" s="49" t="s">
        <v>2</v>
      </c>
      <c r="B21" s="4">
        <v>6.0323333333333329</v>
      </c>
      <c r="C21" s="4">
        <v>13.902999999999999</v>
      </c>
      <c r="D21" s="4">
        <v>9.7926666666666673</v>
      </c>
      <c r="E21" s="4">
        <v>21.71</v>
      </c>
      <c r="F21" s="95">
        <v>41944</v>
      </c>
      <c r="G21" s="4">
        <v>-0.27</v>
      </c>
      <c r="H21" s="95">
        <v>41968</v>
      </c>
      <c r="I21" s="4">
        <v>79.195999999999998</v>
      </c>
      <c r="J21" s="4">
        <v>182.34028800000002</v>
      </c>
      <c r="K21" s="4">
        <v>2.8679999999999994</v>
      </c>
      <c r="L21" s="4">
        <v>16.66</v>
      </c>
      <c r="M21" s="95">
        <v>41944</v>
      </c>
      <c r="N21" s="4">
        <v>54.24</v>
      </c>
      <c r="O21" s="92">
        <v>14</v>
      </c>
      <c r="P21" s="4">
        <v>13.87</v>
      </c>
      <c r="Q21" s="95">
        <v>41944</v>
      </c>
      <c r="R21" s="4">
        <v>10.755999999999997</v>
      </c>
      <c r="S21" s="4">
        <v>39.273684641791604</v>
      </c>
    </row>
    <row r="22" spans="1:19" ht="13.5" thickBot="1" x14ac:dyDescent="0.25">
      <c r="A22" s="69" t="s">
        <v>3</v>
      </c>
      <c r="B22" s="70">
        <v>0.14516129032258029</v>
      </c>
      <c r="C22" s="70">
        <v>8.637096774193548</v>
      </c>
      <c r="D22" s="70">
        <v>4.428709677419354</v>
      </c>
      <c r="E22" s="70">
        <v>15.35</v>
      </c>
      <c r="F22" s="96">
        <v>41980</v>
      </c>
      <c r="G22" s="70">
        <v>-14.55</v>
      </c>
      <c r="H22" s="96">
        <v>41992</v>
      </c>
      <c r="I22" s="70">
        <v>84.07</v>
      </c>
      <c r="J22" s="70">
        <v>140.30312000000004</v>
      </c>
      <c r="K22" s="70">
        <v>2.8538709677419352</v>
      </c>
      <c r="L22" s="70">
        <v>19.89</v>
      </c>
      <c r="M22" s="96">
        <v>41994</v>
      </c>
      <c r="N22" s="70">
        <v>92.69</v>
      </c>
      <c r="O22" s="71">
        <v>18</v>
      </c>
      <c r="P22" s="70">
        <v>16.07</v>
      </c>
      <c r="Q22" s="96">
        <v>42001</v>
      </c>
      <c r="R22" s="70">
        <v>6.1119354838709672</v>
      </c>
      <c r="S22" s="70">
        <v>25.410262774260531</v>
      </c>
    </row>
    <row r="23" spans="1:19" ht="13.5" thickTop="1" x14ac:dyDescent="0.2">
      <c r="A23" s="49" t="s">
        <v>57</v>
      </c>
      <c r="B23" s="4">
        <v>6.4022325908858164</v>
      </c>
      <c r="C23" s="4">
        <v>18.419644073220685</v>
      </c>
      <c r="D23" s="4">
        <v>12.061009728622631</v>
      </c>
      <c r="E23" s="4">
        <v>36.04</v>
      </c>
      <c r="F23" s="95">
        <v>40044</v>
      </c>
      <c r="G23" s="4">
        <v>-14.55</v>
      </c>
      <c r="H23" s="95">
        <v>40166</v>
      </c>
      <c r="I23" s="4">
        <v>74.167391513056828</v>
      </c>
      <c r="J23" s="4">
        <v>5403.6069439999992</v>
      </c>
      <c r="K23" s="4">
        <v>2.4407019969278028</v>
      </c>
      <c r="L23" s="4">
        <v>26.26</v>
      </c>
      <c r="M23" s="95">
        <v>39837</v>
      </c>
      <c r="N23" s="4">
        <v>416.39</v>
      </c>
      <c r="O23" s="92">
        <v>126</v>
      </c>
      <c r="P23" s="4">
        <v>25.69</v>
      </c>
      <c r="Q23" s="95">
        <v>40074</v>
      </c>
      <c r="R23" s="4">
        <v>14.362014528929853</v>
      </c>
      <c r="S23" s="4">
        <v>1068.1059641485845</v>
      </c>
    </row>
    <row r="26" spans="1:19" x14ac:dyDescent="0.2">
      <c r="A26" s="59" t="s">
        <v>56</v>
      </c>
      <c r="B26" s="59"/>
      <c r="C26" s="59"/>
      <c r="D26" s="55"/>
      <c r="E26" s="55"/>
      <c r="F26" s="55"/>
      <c r="G26" s="55"/>
      <c r="H26" s="55"/>
      <c r="I26" s="55"/>
      <c r="J26" s="55"/>
    </row>
    <row r="27" spans="1:19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9" x14ac:dyDescent="0.2">
      <c r="A28" s="55"/>
      <c r="B28" s="55" t="s">
        <v>26</v>
      </c>
      <c r="C28" s="55"/>
      <c r="D28" s="55"/>
      <c r="F28" s="55">
        <v>-0.27</v>
      </c>
      <c r="G28" s="55" t="s">
        <v>27</v>
      </c>
      <c r="H28" s="94">
        <v>40102</v>
      </c>
      <c r="I28" s="72"/>
      <c r="J28" s="55"/>
    </row>
    <row r="29" spans="1:19" x14ac:dyDescent="0.2">
      <c r="A29" s="55"/>
      <c r="B29" s="55" t="s">
        <v>28</v>
      </c>
      <c r="C29" s="55"/>
      <c r="D29" s="55"/>
      <c r="F29" s="55">
        <v>-1.1599999999999999</v>
      </c>
      <c r="G29" s="55" t="s">
        <v>27</v>
      </c>
      <c r="H29" s="94">
        <v>39902</v>
      </c>
      <c r="I29" s="72"/>
      <c r="J29" s="55"/>
    </row>
    <row r="30" spans="1:19" x14ac:dyDescent="0.2">
      <c r="A30" s="55"/>
      <c r="B30" s="55" t="s">
        <v>29</v>
      </c>
      <c r="C30" s="55"/>
      <c r="D30" s="55"/>
      <c r="F30" s="51">
        <v>199</v>
      </c>
      <c r="G30" s="55" t="s">
        <v>50</v>
      </c>
      <c r="H30" s="55"/>
      <c r="I30" s="55"/>
      <c r="J30" s="55"/>
    </row>
    <row r="31" spans="1:19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9" x14ac:dyDescent="0.2">
      <c r="A32" s="59" t="s">
        <v>30</v>
      </c>
      <c r="B32" s="59"/>
      <c r="C32" s="59"/>
      <c r="D32" s="59"/>
      <c r="E32" s="59"/>
      <c r="F32" s="59"/>
      <c r="G32" s="59"/>
      <c r="H32" s="59"/>
      <c r="I32" s="55"/>
      <c r="J32" s="55"/>
    </row>
    <row r="33" spans="1:10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x14ac:dyDescent="0.2">
      <c r="A34" s="55"/>
      <c r="B34">
        <v>-1</v>
      </c>
      <c r="C34" t="s">
        <v>70</v>
      </c>
      <c r="D34" s="35">
        <v>0</v>
      </c>
      <c r="E34" t="s">
        <v>27</v>
      </c>
      <c r="F34" s="50">
        <v>17</v>
      </c>
      <c r="G34" s="55" t="s">
        <v>50</v>
      </c>
      <c r="H34" s="55"/>
      <c r="I34" s="55"/>
      <c r="J34" s="55"/>
    </row>
    <row r="35" spans="1:10" x14ac:dyDescent="0.2">
      <c r="A35" s="55"/>
      <c r="B35">
        <v>-2.5</v>
      </c>
      <c r="C35" t="s">
        <v>71</v>
      </c>
      <c r="D35" s="35">
        <v>-1</v>
      </c>
      <c r="E35" t="s">
        <v>27</v>
      </c>
      <c r="F35" s="50">
        <v>15</v>
      </c>
      <c r="G35" s="55" t="s">
        <v>50</v>
      </c>
      <c r="H35" s="55"/>
      <c r="I35" s="55"/>
      <c r="J35" s="55"/>
    </row>
    <row r="36" spans="1:10" x14ac:dyDescent="0.2">
      <c r="A36" s="55"/>
      <c r="B36" s="19">
        <v>-5</v>
      </c>
      <c r="C36" s="19" t="s">
        <v>71</v>
      </c>
      <c r="D36" s="73">
        <v>-2.5</v>
      </c>
      <c r="E36" s="16" t="s">
        <v>27</v>
      </c>
      <c r="F36" s="50">
        <v>13</v>
      </c>
      <c r="G36" s="55" t="s">
        <v>50</v>
      </c>
      <c r="H36" s="55"/>
      <c r="I36" s="55"/>
      <c r="J36" s="55"/>
    </row>
    <row r="37" spans="1:10" x14ac:dyDescent="0.2">
      <c r="A37" s="55"/>
      <c r="C37" s="19" t="s">
        <v>72</v>
      </c>
      <c r="D37" s="35">
        <v>-5</v>
      </c>
      <c r="E37" t="s">
        <v>27</v>
      </c>
      <c r="F37" s="50">
        <v>7</v>
      </c>
      <c r="G37" s="55" t="s">
        <v>50</v>
      </c>
      <c r="H37" s="55"/>
      <c r="I37" s="55"/>
      <c r="J37" s="55"/>
    </row>
    <row r="38" spans="1:10" x14ac:dyDescent="0.2">
      <c r="F38">
        <f>SUM(F34:F37)</f>
        <v>52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  <vt:lpstr>ResumenEstadistica</vt:lpstr>
    </vt:vector>
  </TitlesOfParts>
  <Company>Gobierno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</dc:creator>
  <cp:lastModifiedBy>Laura Alti Palacios</cp:lastModifiedBy>
  <cp:lastPrinted>2004-01-22T08:36:32Z</cp:lastPrinted>
  <dcterms:created xsi:type="dcterms:W3CDTF">2002-02-04T09:29:17Z</dcterms:created>
  <dcterms:modified xsi:type="dcterms:W3CDTF">2024-02-21T10:26:47Z</dcterms:modified>
</cp:coreProperties>
</file>