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120" yWindow="45" windowWidth="12450" windowHeight="10050" tabRatio="822" firstSheet="6" activeTab="26"/>
  </bookViews>
  <sheets>
    <sheet name="1997" sheetId="31" r:id="rId1"/>
    <sheet name="1998" sheetId="1" r:id="rId2"/>
    <sheet name="1999" sheetId="2" r:id="rId3"/>
    <sheet name="2000" sheetId="3" r:id="rId4"/>
    <sheet name="2001" sheetId="4" r:id="rId5"/>
    <sheet name="2002" sheetId="5" r:id="rId6"/>
    <sheet name="2003" sheetId="8" r:id="rId7"/>
    <sheet name="2004" sheetId="7" r:id="rId8"/>
    <sheet name="2005" sheetId="15" r:id="rId9"/>
    <sheet name="2006" sheetId="16" r:id="rId10"/>
    <sheet name="2007" sheetId="17" r:id="rId11"/>
    <sheet name="2008" sheetId="22" r:id="rId12"/>
    <sheet name="2009" sheetId="23" r:id="rId13"/>
    <sheet name="2010" sheetId="24" r:id="rId14"/>
    <sheet name="2011" sheetId="25" r:id="rId15"/>
    <sheet name="2012" sheetId="26" r:id="rId16"/>
    <sheet name="2013" sheetId="27" r:id="rId17"/>
    <sheet name="2014" sheetId="28" r:id="rId18"/>
    <sheet name="2015" sheetId="29" r:id="rId19"/>
    <sheet name="2016" sheetId="30" r:id="rId20"/>
    <sheet name="2017" sheetId="32" r:id="rId21"/>
    <sheet name="2018" sheetId="33" r:id="rId22"/>
    <sheet name="2019" sheetId="34" r:id="rId23"/>
    <sheet name="2020" sheetId="35" r:id="rId24"/>
    <sheet name="2021" sheetId="36" r:id="rId25"/>
    <sheet name="2022" sheetId="37" r:id="rId26"/>
    <sheet name="2023" sheetId="40" r:id="rId27"/>
    <sheet name="Resumen" sheetId="14" r:id="rId28"/>
    <sheet name="Leyenda" sheetId="38" r:id="rId29"/>
    <sheet name="ResumenEstadistica" sheetId="39" r:id="rId30"/>
  </sheets>
  <definedNames>
    <definedName name="_xlnm._FilterDatabase" localSheetId="2" hidden="1">'1999'!$E$11:$E$23</definedName>
  </definedNames>
  <calcPr calcId="162913"/>
</workbook>
</file>

<file path=xl/calcChain.xml><?xml version="1.0" encoding="utf-8"?>
<calcChain xmlns="http://schemas.openxmlformats.org/spreadsheetml/2006/main">
  <c r="Z22" i="14" l="1"/>
  <c r="Y22" i="14"/>
  <c r="Z21" i="14"/>
  <c r="Y21" i="14"/>
  <c r="Z20" i="14"/>
  <c r="Y20" i="14"/>
  <c r="Z19" i="14"/>
  <c r="Y19" i="14"/>
  <c r="Z18" i="14"/>
  <c r="Y18" i="14"/>
  <c r="Z17" i="14"/>
  <c r="Y17" i="14"/>
  <c r="Z16" i="14"/>
  <c r="Y16" i="14"/>
  <c r="Z15" i="14"/>
  <c r="Y15" i="14"/>
  <c r="Z14" i="14"/>
  <c r="Y14" i="14"/>
  <c r="Z13" i="14"/>
  <c r="Z23" i="14" s="1"/>
  <c r="Y13" i="14"/>
  <c r="Z12" i="14"/>
  <c r="Y12" i="14"/>
  <c r="Z11" i="14"/>
  <c r="Y11" i="14"/>
  <c r="Y23" i="14" s="1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L23" i="14" s="1"/>
  <c r="K17" i="14"/>
  <c r="J17" i="14"/>
  <c r="I17" i="14"/>
  <c r="H17" i="14"/>
  <c r="G17" i="14"/>
  <c r="F17" i="14"/>
  <c r="E17" i="14"/>
  <c r="D17" i="14"/>
  <c r="C17" i="14"/>
  <c r="B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W15" i="14"/>
  <c r="V15" i="14"/>
  <c r="U15" i="14"/>
  <c r="T15" i="14"/>
  <c r="S15" i="14"/>
  <c r="R15" i="14"/>
  <c r="Q15" i="14"/>
  <c r="P15" i="14"/>
  <c r="P23" i="14" s="1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W14" i="14"/>
  <c r="V14" i="14"/>
  <c r="U14" i="14"/>
  <c r="T14" i="14"/>
  <c r="S14" i="14"/>
  <c r="R14" i="14"/>
  <c r="Q14" i="14"/>
  <c r="P14" i="14"/>
  <c r="O14" i="14"/>
  <c r="N14" i="14"/>
  <c r="N23" i="14" s="1"/>
  <c r="M14" i="14"/>
  <c r="L14" i="14"/>
  <c r="K14" i="14"/>
  <c r="J14" i="14"/>
  <c r="I14" i="14"/>
  <c r="H14" i="14"/>
  <c r="H23" i="14"/>
  <c r="G14" i="14"/>
  <c r="F14" i="14"/>
  <c r="E14" i="14"/>
  <c r="D14" i="14"/>
  <c r="C14" i="14"/>
  <c r="B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W11" i="14"/>
  <c r="V11" i="14"/>
  <c r="V23" i="14" s="1"/>
  <c r="U11" i="14"/>
  <c r="T11" i="14"/>
  <c r="T23" i="14" s="1"/>
  <c r="S11" i="14"/>
  <c r="R11" i="14"/>
  <c r="R23" i="14" s="1"/>
  <c r="Q11" i="14"/>
  <c r="P11" i="14"/>
  <c r="O11" i="14"/>
  <c r="N11" i="14"/>
  <c r="M11" i="14"/>
  <c r="L11" i="14"/>
  <c r="K11" i="14"/>
  <c r="J11" i="14"/>
  <c r="I11" i="14"/>
  <c r="I23" i="14" s="1"/>
  <c r="H11" i="14"/>
  <c r="G11" i="14"/>
  <c r="F11" i="14"/>
  <c r="F23" i="14" s="1"/>
  <c r="E11" i="14"/>
  <c r="D11" i="14"/>
  <c r="D23" i="14" s="1"/>
  <c r="C11" i="14"/>
  <c r="B11" i="14"/>
  <c r="B23" i="14" s="1"/>
  <c r="M22" i="39"/>
  <c r="L22" i="39"/>
  <c r="K22" i="39"/>
  <c r="J22" i="39"/>
  <c r="I22" i="39"/>
  <c r="H22" i="39"/>
  <c r="AB16" i="39"/>
  <c r="G22" i="39"/>
  <c r="AB15" i="39"/>
  <c r="F22" i="39"/>
  <c r="AB14" i="39"/>
  <c r="E22" i="39"/>
  <c r="D22" i="39"/>
  <c r="C22" i="39"/>
  <c r="B22" i="39"/>
  <c r="M21" i="39"/>
  <c r="L21" i="39"/>
  <c r="AA20" i="39"/>
  <c r="K21" i="39"/>
  <c r="AA19" i="39"/>
  <c r="J21" i="39"/>
  <c r="AA18" i="39"/>
  <c r="I21" i="39"/>
  <c r="H21" i="39"/>
  <c r="G21" i="39"/>
  <c r="F21" i="39"/>
  <c r="E21" i="39"/>
  <c r="D21" i="39"/>
  <c r="AA12" i="39"/>
  <c r="C21" i="39"/>
  <c r="AA11" i="39"/>
  <c r="B21" i="39"/>
  <c r="AA10" i="39"/>
  <c r="M20" i="39"/>
  <c r="L20" i="39"/>
  <c r="K20" i="39"/>
  <c r="J20" i="39"/>
  <c r="I20" i="39"/>
  <c r="H20" i="39"/>
  <c r="Z16" i="39"/>
  <c r="G20" i="39"/>
  <c r="Z15" i="39"/>
  <c r="F20" i="39"/>
  <c r="Z14" i="39"/>
  <c r="E20" i="39"/>
  <c r="D20" i="39"/>
  <c r="C20" i="39"/>
  <c r="B20" i="39"/>
  <c r="M19" i="39"/>
  <c r="L19" i="39"/>
  <c r="K19" i="39"/>
  <c r="Y19" i="39"/>
  <c r="J19" i="39"/>
  <c r="Y18" i="39"/>
  <c r="I19" i="39"/>
  <c r="H19" i="39"/>
  <c r="G19" i="39"/>
  <c r="F19" i="39"/>
  <c r="E19" i="39"/>
  <c r="D19" i="39"/>
  <c r="C19" i="39"/>
  <c r="Y11" i="39"/>
  <c r="B19" i="39"/>
  <c r="Y10" i="39"/>
  <c r="M18" i="39"/>
  <c r="L18" i="39"/>
  <c r="K18" i="39"/>
  <c r="J18" i="39"/>
  <c r="I18" i="39"/>
  <c r="H18" i="39"/>
  <c r="G18" i="39"/>
  <c r="X15" i="39"/>
  <c r="F18" i="39"/>
  <c r="X14" i="39"/>
  <c r="E18" i="39"/>
  <c r="D18" i="39"/>
  <c r="C18" i="39"/>
  <c r="B18" i="39"/>
  <c r="M17" i="39"/>
  <c r="L17" i="39"/>
  <c r="W20" i="39"/>
  <c r="K17" i="39"/>
  <c r="W19" i="39"/>
  <c r="J17" i="39"/>
  <c r="W18" i="39"/>
  <c r="I17" i="39"/>
  <c r="H17" i="39"/>
  <c r="G17" i="39"/>
  <c r="F17" i="39"/>
  <c r="E17" i="39"/>
  <c r="D17" i="39"/>
  <c r="W12" i="39"/>
  <c r="C17" i="39"/>
  <c r="W11" i="39"/>
  <c r="B17" i="39"/>
  <c r="W10" i="39"/>
  <c r="M16" i="39"/>
  <c r="L16" i="39"/>
  <c r="K16" i="39"/>
  <c r="J16" i="39"/>
  <c r="I16" i="39"/>
  <c r="H16" i="39"/>
  <c r="V16" i="39"/>
  <c r="G16" i="39"/>
  <c r="V15" i="39"/>
  <c r="F16" i="39"/>
  <c r="V14" i="39"/>
  <c r="E16" i="39"/>
  <c r="D16" i="39"/>
  <c r="C16" i="39"/>
  <c r="B16" i="39"/>
  <c r="M15" i="39"/>
  <c r="L15" i="39"/>
  <c r="U20" i="39"/>
  <c r="K15" i="39"/>
  <c r="U19" i="39"/>
  <c r="J15" i="39"/>
  <c r="U18" i="39"/>
  <c r="I15" i="39"/>
  <c r="H15" i="39"/>
  <c r="G15" i="39"/>
  <c r="F15" i="39"/>
  <c r="E15" i="39"/>
  <c r="D15" i="39"/>
  <c r="U12" i="39"/>
  <c r="C15" i="39"/>
  <c r="U11" i="39"/>
  <c r="B15" i="39"/>
  <c r="U10" i="39"/>
  <c r="M14" i="39"/>
  <c r="L14" i="39"/>
  <c r="K14" i="39"/>
  <c r="J14" i="39"/>
  <c r="I14" i="39"/>
  <c r="T17" i="39"/>
  <c r="H14" i="39"/>
  <c r="T16" i="39"/>
  <c r="G14" i="39"/>
  <c r="T15" i="39"/>
  <c r="F14" i="39"/>
  <c r="T14" i="39"/>
  <c r="E14" i="39"/>
  <c r="D14" i="39"/>
  <c r="C14" i="39"/>
  <c r="B14" i="39"/>
  <c r="M13" i="39"/>
  <c r="S21" i="39"/>
  <c r="L13" i="39"/>
  <c r="S20" i="39"/>
  <c r="K13" i="39"/>
  <c r="S19" i="39"/>
  <c r="J13" i="39"/>
  <c r="S18" i="39"/>
  <c r="I13" i="39"/>
  <c r="H13" i="39"/>
  <c r="G13" i="39"/>
  <c r="F13" i="39"/>
  <c r="E13" i="39"/>
  <c r="S13" i="39"/>
  <c r="D13" i="39"/>
  <c r="S12" i="39"/>
  <c r="C13" i="39"/>
  <c r="S11" i="39"/>
  <c r="B13" i="39"/>
  <c r="S10" i="39"/>
  <c r="M12" i="39"/>
  <c r="L12" i="39"/>
  <c r="K12" i="39"/>
  <c r="R19" i="39"/>
  <c r="J12" i="39"/>
  <c r="I12" i="39"/>
  <c r="I23" i="39"/>
  <c r="H12" i="39"/>
  <c r="R16" i="39"/>
  <c r="G12" i="39"/>
  <c r="R15" i="39"/>
  <c r="F12" i="39"/>
  <c r="R14" i="39"/>
  <c r="E12" i="39"/>
  <c r="D12" i="39"/>
  <c r="C12" i="39"/>
  <c r="B12" i="39"/>
  <c r="M11" i="39"/>
  <c r="Q21" i="39"/>
  <c r="L11" i="39"/>
  <c r="L23" i="39"/>
  <c r="K11" i="39"/>
  <c r="K23" i="39"/>
  <c r="J11" i="39"/>
  <c r="Q18" i="39"/>
  <c r="I11" i="39"/>
  <c r="H11" i="39"/>
  <c r="G11" i="39"/>
  <c r="F11" i="39"/>
  <c r="E11" i="39"/>
  <c r="Q13" i="39"/>
  <c r="D11" i="39"/>
  <c r="C11" i="39"/>
  <c r="C23" i="39"/>
  <c r="B11" i="39"/>
  <c r="Q10" i="39"/>
  <c r="AI29" i="39"/>
  <c r="AI30" i="39"/>
  <c r="AI31" i="39"/>
  <c r="AI32" i="39"/>
  <c r="F38" i="23"/>
  <c r="F38" i="37"/>
  <c r="F38" i="36"/>
  <c r="F38" i="35"/>
  <c r="F38" i="34"/>
  <c r="F38" i="33"/>
  <c r="F38" i="32"/>
  <c r="F38" i="30"/>
  <c r="F38" i="29"/>
  <c r="F38" i="28"/>
  <c r="F38" i="27"/>
  <c r="F38" i="26"/>
  <c r="F38" i="25"/>
  <c r="F38" i="24"/>
  <c r="F38" i="22"/>
  <c r="F38" i="17"/>
  <c r="F38" i="16"/>
  <c r="F38" i="15"/>
  <c r="V13" i="39"/>
  <c r="T11" i="39"/>
  <c r="S14" i="39"/>
  <c r="Q17" i="39"/>
  <c r="Q15" i="39"/>
  <c r="D23" i="39"/>
  <c r="AB21" i="39"/>
  <c r="AA21" i="39"/>
  <c r="Z21" i="39"/>
  <c r="Y21" i="39"/>
  <c r="X21" i="39"/>
  <c r="W21" i="39"/>
  <c r="V21" i="39"/>
  <c r="U21" i="39"/>
  <c r="T21" i="39"/>
  <c r="R21" i="39"/>
  <c r="AB20" i="39"/>
  <c r="Z20" i="39"/>
  <c r="Y20" i="39"/>
  <c r="X20" i="39"/>
  <c r="V20" i="39"/>
  <c r="T20" i="39"/>
  <c r="R20" i="39"/>
  <c r="AB19" i="39"/>
  <c r="Z19" i="39"/>
  <c r="X19" i="39"/>
  <c r="V19" i="39"/>
  <c r="AB18" i="39"/>
  <c r="Z18" i="39"/>
  <c r="X18" i="39"/>
  <c r="V18" i="39"/>
  <c r="T18" i="39"/>
  <c r="R18" i="39"/>
  <c r="AB17" i="39"/>
  <c r="AA17" i="39"/>
  <c r="Z17" i="39"/>
  <c r="Y17" i="39"/>
  <c r="X17" i="39"/>
  <c r="W17" i="39"/>
  <c r="V17" i="39"/>
  <c r="U17" i="39"/>
  <c r="S17" i="39"/>
  <c r="AA16" i="39"/>
  <c r="Y16" i="39"/>
  <c r="X16" i="39"/>
  <c r="W16" i="39"/>
  <c r="S16" i="39"/>
  <c r="Q16" i="39"/>
  <c r="AA15" i="39"/>
  <c r="Y15" i="39"/>
  <c r="W15" i="39"/>
  <c r="U15" i="39"/>
  <c r="S15" i="39"/>
  <c r="AA14" i="39"/>
  <c r="Y14" i="39"/>
  <c r="W14" i="39"/>
  <c r="U14" i="39"/>
  <c r="Q14" i="39"/>
  <c r="AB13" i="39"/>
  <c r="AA13" i="39"/>
  <c r="Z13" i="39"/>
  <c r="Y13" i="39"/>
  <c r="X13" i="39"/>
  <c r="W13" i="39"/>
  <c r="U13" i="39"/>
  <c r="T13" i="39"/>
  <c r="R13" i="39"/>
  <c r="AB12" i="39"/>
  <c r="Z12" i="39"/>
  <c r="Y12" i="39"/>
  <c r="X12" i="39"/>
  <c r="V12" i="39"/>
  <c r="T12" i="39"/>
  <c r="R12" i="39"/>
  <c r="AB11" i="39"/>
  <c r="Z11" i="39"/>
  <c r="X11" i="39"/>
  <c r="V11" i="39"/>
  <c r="R11" i="39"/>
  <c r="AB10" i="39"/>
  <c r="Z10" i="39"/>
  <c r="X10" i="39"/>
  <c r="V10" i="39"/>
  <c r="T10" i="39"/>
  <c r="R10" i="39"/>
  <c r="E1" i="39"/>
  <c r="P23" i="1"/>
  <c r="L23" i="1"/>
  <c r="G23" i="1"/>
  <c r="E23" i="1"/>
  <c r="J23" i="1"/>
  <c r="D23" i="1"/>
  <c r="S23" i="1"/>
  <c r="O23" i="1"/>
  <c r="N23" i="1"/>
  <c r="K23" i="1"/>
  <c r="I23" i="1"/>
  <c r="C23" i="1"/>
  <c r="B23" i="1"/>
  <c r="P23" i="2"/>
  <c r="L23" i="2"/>
  <c r="G23" i="2"/>
  <c r="E23" i="2"/>
  <c r="J23" i="2"/>
  <c r="S23" i="2"/>
  <c r="O23" i="2"/>
  <c r="N23" i="2"/>
  <c r="K23" i="2"/>
  <c r="I23" i="2"/>
  <c r="D23" i="2"/>
  <c r="C23" i="2"/>
  <c r="B23" i="2"/>
  <c r="P23" i="3"/>
  <c r="L23" i="3"/>
  <c r="G23" i="3"/>
  <c r="E23" i="3"/>
  <c r="J23" i="3"/>
  <c r="S23" i="3"/>
  <c r="O23" i="3"/>
  <c r="N23" i="3"/>
  <c r="K23" i="3"/>
  <c r="I23" i="3"/>
  <c r="D23" i="3"/>
  <c r="C23" i="3"/>
  <c r="B23" i="3"/>
  <c r="P23" i="4"/>
  <c r="L23" i="4"/>
  <c r="G23" i="4"/>
  <c r="E23" i="4"/>
  <c r="J23" i="4"/>
  <c r="S23" i="4"/>
  <c r="O23" i="4"/>
  <c r="N23" i="4"/>
  <c r="K23" i="4"/>
  <c r="I23" i="4"/>
  <c r="D23" i="4"/>
  <c r="C23" i="4"/>
  <c r="B23" i="4"/>
  <c r="P23" i="5"/>
  <c r="L23" i="5"/>
  <c r="G23" i="5"/>
  <c r="E23" i="5"/>
  <c r="J23" i="5"/>
  <c r="S23" i="5"/>
  <c r="O23" i="5"/>
  <c r="N23" i="5"/>
  <c r="K23" i="5"/>
  <c r="I23" i="5"/>
  <c r="D23" i="5"/>
  <c r="C23" i="5"/>
  <c r="B23" i="5"/>
  <c r="P23" i="8"/>
  <c r="L23" i="8"/>
  <c r="G23" i="8"/>
  <c r="E23" i="8"/>
  <c r="J23" i="8"/>
  <c r="S23" i="8"/>
  <c r="O23" i="8"/>
  <c r="N23" i="8"/>
  <c r="K23" i="8"/>
  <c r="I23" i="8"/>
  <c r="D23" i="8"/>
  <c r="C23" i="8"/>
  <c r="B23" i="8"/>
  <c r="P23" i="7"/>
  <c r="L23" i="7"/>
  <c r="G23" i="7"/>
  <c r="E23" i="7"/>
  <c r="S23" i="7"/>
  <c r="O23" i="7"/>
  <c r="N23" i="7"/>
  <c r="K23" i="7"/>
  <c r="J23" i="7"/>
  <c r="I23" i="7"/>
  <c r="D23" i="7"/>
  <c r="C23" i="7"/>
  <c r="B23" i="7"/>
  <c r="E23" i="39"/>
  <c r="M23" i="39"/>
  <c r="U16" i="39"/>
  <c r="R17" i="39"/>
  <c r="Q12" i="39"/>
  <c r="T19" i="39"/>
  <c r="H23" i="39"/>
  <c r="AC17" i="39"/>
  <c r="AC16" i="39"/>
  <c r="AC12" i="39"/>
  <c r="Q20" i="39"/>
  <c r="AC20" i="39"/>
  <c r="Q11" i="39"/>
  <c r="AC11" i="39"/>
  <c r="J23" i="14"/>
  <c r="AC21" i="39"/>
  <c r="AC13" i="39"/>
  <c r="AC10" i="39"/>
  <c r="AC14" i="39"/>
  <c r="AC18" i="39"/>
  <c r="AC15" i="39"/>
  <c r="F23" i="39"/>
  <c r="B23" i="39"/>
  <c r="J23" i="39"/>
  <c r="Q19" i="39"/>
  <c r="AC19" i="39"/>
  <c r="G23" i="39"/>
</calcChain>
</file>

<file path=xl/comments1.xml><?xml version="1.0" encoding="utf-8"?>
<comments xmlns="http://schemas.openxmlformats.org/spreadsheetml/2006/main">
  <authors>
    <author>Vanesa Tobar Pardo</author>
  </authors>
  <commentList>
    <comment ref="P29" authorId="0" shapeId="0">
      <text>
        <r>
          <rPr>
            <b/>
            <sz val="9"/>
            <color indexed="81"/>
            <rFont val="Tahoma"/>
            <family val="2"/>
          </rPr>
          <t>Vanesa Tobar Pardo:</t>
        </r>
        <r>
          <rPr>
            <sz val="9"/>
            <color indexed="81"/>
            <rFont val="Tahoma"/>
            <family val="2"/>
          </rPr>
          <t xml:space="preserve">
en el formato fecha de todas ellas se ha usado el mismo año para poder hacer las medias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>Vanesa Tobar Pardo:</t>
        </r>
        <r>
          <rPr>
            <sz val="9"/>
            <color indexed="81"/>
            <rFont val="Tahoma"/>
            <family val="2"/>
          </rPr>
          <t xml:space="preserve">
en el formato fecha de todas ellas se ha usado el mismo año para poder hacer las medias</t>
        </r>
      </text>
    </comment>
  </commentList>
</comments>
</file>

<file path=xl/sharedStrings.xml><?xml version="1.0" encoding="utf-8"?>
<sst xmlns="http://schemas.openxmlformats.org/spreadsheetml/2006/main" count="2057" uniqueCount="174">
  <si>
    <t>AÑO 2000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</si>
  <si>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</si>
  <si>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</si>
  <si>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</si>
  <si>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</si>
  <si>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</si>
  <si>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</si>
  <si>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</si>
  <si>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</si>
  <si>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</si>
  <si>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</si>
  <si>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</si>
  <si>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</si>
  <si>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1999</t>
  </si>
  <si>
    <t>AÑO 2001</t>
  </si>
  <si>
    <t>TM</t>
  </si>
  <si>
    <t>T</t>
  </si>
  <si>
    <t>MAX</t>
  </si>
  <si>
    <t>Fecha</t>
  </si>
  <si>
    <t>MIN</t>
  </si>
  <si>
    <t>Hr</t>
  </si>
  <si>
    <t>Rg</t>
  </si>
  <si>
    <t>VV</t>
  </si>
  <si>
    <t>VVMAX</t>
  </si>
  <si>
    <t>P</t>
  </si>
  <si>
    <t>N días</t>
  </si>
  <si>
    <t>P24</t>
  </si>
  <si>
    <t>(ºC)</t>
  </si>
  <si>
    <t>(%)</t>
  </si>
  <si>
    <t>MJ.m-2</t>
  </si>
  <si>
    <t>m.s-1</t>
  </si>
  <si>
    <t>(mm)</t>
  </si>
  <si>
    <t>AÑO</t>
  </si>
  <si>
    <t>Primera helada:</t>
  </si>
  <si>
    <t>ºC</t>
  </si>
  <si>
    <t>Última helada:</t>
  </si>
  <si>
    <t>Periodo libre de heladas</t>
  </si>
  <si>
    <t>Dias con temperaturas inferiores a los umbrales indicados</t>
  </si>
  <si>
    <t>AÑO 2002</t>
  </si>
  <si>
    <t xml:space="preserve">&lt; T &lt; </t>
  </si>
  <si>
    <t>&lt; T =&lt;</t>
  </si>
  <si>
    <t>días</t>
  </si>
  <si>
    <t>7 días</t>
  </si>
  <si>
    <t xml:space="preserve">3 días </t>
  </si>
  <si>
    <t>ESTACIÓN AGROCLIMÁTICA "LOS CIMIENTOS"</t>
  </si>
  <si>
    <t>ALDEANUEVA DE EBRO.  AÑO 2003</t>
  </si>
  <si>
    <t>Tm</t>
  </si>
  <si>
    <t>REGIMEN DE HELADAS:</t>
  </si>
  <si>
    <t>ALDEANUEVA DE EBRO.  AÑO 2004</t>
  </si>
  <si>
    <t>AÑO 2004</t>
  </si>
  <si>
    <t xml:space="preserve">  Tm</t>
  </si>
  <si>
    <t xml:space="preserve">  TM</t>
  </si>
  <si>
    <t xml:space="preserve">  T</t>
  </si>
  <si>
    <t>VVmax</t>
  </si>
  <si>
    <t>N dias</t>
  </si>
  <si>
    <t>%</t>
  </si>
  <si>
    <t>mm</t>
  </si>
  <si>
    <t>30 de noviembre</t>
  </si>
  <si>
    <t>11 de Marzo</t>
  </si>
  <si>
    <t>3 de Diciembre</t>
  </si>
  <si>
    <t>ETo</t>
  </si>
  <si>
    <t>AÑO 2003</t>
  </si>
  <si>
    <t xml:space="preserve">RESUMEN ANUAL POR PERIODOS MENSUALES. </t>
  </si>
  <si>
    <t>Valores medios de los parámetros, precipitación, radiación y ET0 acumulada.</t>
  </si>
  <si>
    <t>18 de Marzo</t>
  </si>
  <si>
    <t>ALDEANUEVA DE EBRO.  AÑO 2002</t>
  </si>
  <si>
    <t>13 de Diciembre</t>
  </si>
  <si>
    <t>5 días</t>
  </si>
  <si>
    <t>1 día</t>
  </si>
  <si>
    <t>de Febrero</t>
  </si>
  <si>
    <t>ALDEANUEVA DE EBRO.  AÑO 2001</t>
  </si>
  <si>
    <t>11 de Diciembre</t>
  </si>
  <si>
    <t>1 de Marzo</t>
  </si>
  <si>
    <t>6 días</t>
  </si>
  <si>
    <t>3 días</t>
  </si>
  <si>
    <t>8 días</t>
  </si>
  <si>
    <t>ALDEANUEVA DE EBRO.  AÑO 2000</t>
  </si>
  <si>
    <t>ALDEANUEVA DE EBRO.  AÑO 1999</t>
  </si>
  <si>
    <t>AÑO 1998</t>
  </si>
  <si>
    <t>ALDEANUEVA DE EBRO.  AÑO 1998</t>
  </si>
  <si>
    <t>16 de Marzo</t>
  </si>
  <si>
    <t>21 de Noviembre</t>
  </si>
  <si>
    <t>15 días</t>
  </si>
  <si>
    <t>12 días</t>
  </si>
  <si>
    <t>16 de Noviembre</t>
  </si>
  <si>
    <t>6 de Marzo</t>
  </si>
  <si>
    <t>T =&lt;</t>
  </si>
  <si>
    <t>10 días</t>
  </si>
  <si>
    <t>17 de Noviembre</t>
  </si>
  <si>
    <t>14 de Abril</t>
  </si>
  <si>
    <t xml:space="preserve">ALDEANUEVA DE EBRO.  </t>
  </si>
  <si>
    <t>error</t>
  </si>
  <si>
    <t>AÑO 2005</t>
  </si>
  <si>
    <t>ALDEANUEVA DE EBRO.  AÑO 2005</t>
  </si>
  <si>
    <t>AÑO 2006</t>
  </si>
  <si>
    <t>ALDEANUEVA DE EBRO.  AÑO 2006</t>
  </si>
  <si>
    <t>AÑO 2007</t>
  </si>
  <si>
    <t>ALDEANUEVA DE EBRO.  AÑO 2007</t>
  </si>
  <si>
    <t>ALDEANUEVA DE EBRO.  AÑO 2008</t>
  </si>
  <si>
    <t>AÑO 2009</t>
  </si>
  <si>
    <t>Nd</t>
  </si>
  <si>
    <t>Tsmed</t>
  </si>
  <si>
    <t>Ts</t>
  </si>
  <si>
    <t>AÑO 2010</t>
  </si>
  <si>
    <t>ALDEANUEVA DE EBRO</t>
  </si>
  <si>
    <t>Ts med</t>
  </si>
  <si>
    <t>ALDEANUEVA</t>
  </si>
  <si>
    <t>AÑO 2011</t>
  </si>
  <si>
    <t>AÑO 2012</t>
  </si>
  <si>
    <t>AÑO 2013</t>
  </si>
  <si>
    <t>a</t>
  </si>
  <si>
    <t>AÑOS</t>
  </si>
  <si>
    <t>ALDEANUEVA.  AÑO 2009</t>
  </si>
  <si>
    <t>AÑO 2014</t>
  </si>
  <si>
    <t>AÑO 2015</t>
  </si>
  <si>
    <t>ANÁLISIS LLUVIA</t>
  </si>
  <si>
    <t>P Max</t>
  </si>
  <si>
    <t>P Min</t>
  </si>
  <si>
    <t>AÑO 2016</t>
  </si>
  <si>
    <t>AÑO 1997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</si>
  <si>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</si>
  <si>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</si>
  <si>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</si>
  <si>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</si>
  <si>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</si>
  <si>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</si>
  <si>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</si>
  <si>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</si>
  <si>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</si>
  <si>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</si>
  <si>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</si>
  <si>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</si>
  <si>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</si>
  <si>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</si>
  <si>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</si>
  <si>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</si>
  <si>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Humedad relativa media del mes/año</t>
  </si>
  <si>
    <t>Radiación global acumulada del mes/año</t>
  </si>
  <si>
    <t>Velocidad del viento media del mes/año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</si>
  <si>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</si>
  <si>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</si>
  <si>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</si>
  <si>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</si>
  <si>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</si>
  <si>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</si>
  <si>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</si>
  <si>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ET0</t>
  </si>
  <si>
    <t>Evapotranspiración de referencia total acumulada del mes/año</t>
  </si>
  <si>
    <t>calculada por el método FAO Penman-Monteith</t>
  </si>
  <si>
    <t>Humedad relativa media (%)</t>
  </si>
  <si>
    <t>Velocidad del viento media (m/s)</t>
  </si>
  <si>
    <t>Temperatura del aire media de las mínimas (ºC)</t>
  </si>
  <si>
    <t>Temperatura del aire media de las máximas (ºC)</t>
  </si>
  <si>
    <t>Temperatura del aire media de las medias (ºC)</t>
  </si>
  <si>
    <t>Temperatura del aire máxima absoluta (ºC)</t>
  </si>
  <si>
    <t>Temperatura del aire mínima absoluta (ºC)</t>
  </si>
  <si>
    <r>
      <t>Radiación solar global acumulada media (MJ/m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</si>
  <si>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Precipitación acumulada media (mm)</t>
  </si>
  <si>
    <t>Número de días con lluvia medio</t>
  </si>
  <si>
    <t>Temperatura de suelo media a 10 cm profundidad (ºC)</t>
  </si>
  <si>
    <t>Evapotranspiración de referencia acumulada media según FAO Penman - Monteith</t>
  </si>
  <si>
    <t>Años</t>
  </si>
  <si>
    <t>MEDIA</t>
  </si>
  <si>
    <t>Última helada de primavera:</t>
  </si>
  <si>
    <t>Primera helada invierno:</t>
  </si>
  <si>
    <t>Periodo libre de heladas (nº días)</t>
  </si>
  <si>
    <t>nº días de helada</t>
  </si>
  <si>
    <t xml:space="preserve">AÑO: </t>
  </si>
  <si>
    <t>ESTACIÓN AGROCLIMÁTICA:</t>
  </si>
  <si>
    <t>Los Cimientos</t>
  </si>
  <si>
    <t xml:space="preserve">MUNICIPIO: </t>
  </si>
  <si>
    <t>Aldeanueva de Ebro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</si>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</sst>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\-m;@"/>
    <numFmt numFmtId="166" formatCode="[$-C0A]d\-mmm;@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u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6" fontId="14" fillId="0" borderId="0"/>
    <xf numFmtId="0" fontId="2" fillId="0" borderId="0" applyNumberFormat="0" applyFont="0" applyFill="0" applyBorder="0" applyProtection="0">
      <alignment wrapText="1"/>
    </xf>
  </cellStyleXfs>
  <cellXfs count="14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0" fillId="0" borderId="0" xfId="0" applyNumberFormat="1" applyBorder="1"/>
    <xf numFmtId="1" fontId="0" fillId="0" borderId="0" xfId="0" applyNumberFormat="1" applyBorder="1" applyAlignment="1">
      <alignment horizontal="right"/>
    </xf>
    <xf numFmtId="1" fontId="0" fillId="0" borderId="0" xfId="0" applyNumberFormat="1"/>
    <xf numFmtId="0" fontId="1" fillId="0" borderId="3" xfId="0" applyFont="1" applyBorder="1"/>
    <xf numFmtId="164" fontId="2" fillId="0" borderId="3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64" fontId="0" fillId="0" borderId="3" xfId="0" applyNumberFormat="1" applyBorder="1"/>
    <xf numFmtId="164" fontId="1" fillId="0" borderId="0" xfId="0" applyNumberFormat="1" applyFont="1" applyAlignment="1">
      <alignment horizontal="right"/>
    </xf>
    <xf numFmtId="16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4" fillId="0" borderId="0" xfId="0" applyFont="1"/>
    <xf numFmtId="164" fontId="2" fillId="0" borderId="0" xfId="0" applyNumberFormat="1" applyFont="1" applyBorder="1"/>
    <xf numFmtId="164" fontId="2" fillId="0" borderId="0" xfId="0" applyNumberFormat="1" applyFont="1" applyAlignment="1"/>
    <xf numFmtId="164" fontId="2" fillId="0" borderId="1" xfId="0" applyNumberFormat="1" applyFont="1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164" fontId="0" fillId="0" borderId="0" xfId="0" applyNumberFormat="1" applyAlignment="1"/>
    <xf numFmtId="164" fontId="0" fillId="0" borderId="0" xfId="0" applyNumberFormat="1" applyBorder="1" applyAlignment="1"/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1" fontId="0" fillId="0" borderId="0" xfId="0" applyNumberFormat="1" applyBorder="1" applyAlignment="1"/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4" fontId="2" fillId="0" borderId="0" xfId="0" applyNumberFormat="1" applyFont="1" applyFill="1" applyBorder="1"/>
    <xf numFmtId="16" fontId="1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/>
    <xf numFmtId="16" fontId="1" fillId="0" borderId="0" xfId="0" applyNumberFormat="1" applyFont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3" xfId="0" applyFont="1" applyFill="1" applyBorder="1"/>
    <xf numFmtId="164" fontId="2" fillId="0" borderId="3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1" fontId="5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164" fontId="0" fillId="0" borderId="0" xfId="0" applyNumberFormat="1" applyFill="1"/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/>
    <xf numFmtId="49" fontId="1" fillId="0" borderId="0" xfId="0" applyNumberFormat="1" applyFont="1"/>
    <xf numFmtId="1" fontId="1" fillId="0" borderId="0" xfId="0" applyNumberFormat="1" applyFont="1"/>
    <xf numFmtId="166" fontId="0" fillId="0" borderId="0" xfId="0" applyNumberFormat="1"/>
    <xf numFmtId="166" fontId="2" fillId="0" borderId="3" xfId="0" applyNumberFormat="1" applyFont="1" applyFill="1" applyBorder="1" applyAlignment="1">
      <alignment horizontal="right"/>
    </xf>
    <xf numFmtId="0" fontId="9" fillId="0" borderId="0" xfId="0" applyFont="1"/>
    <xf numFmtId="0" fontId="0" fillId="0" borderId="0" xfId="0" applyFont="1" applyFill="1" applyBorder="1"/>
    <xf numFmtId="164" fontId="0" fillId="0" borderId="0" xfId="0" applyNumberFormat="1" applyFont="1" applyFill="1" applyBorder="1"/>
    <xf numFmtId="166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0" fillId="0" borderId="0" xfId="0" applyNumberFormat="1"/>
    <xf numFmtId="165" fontId="2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165" fontId="2" fillId="0" borderId="3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/>
    <xf numFmtId="165" fontId="2" fillId="0" borderId="0" xfId="0" applyNumberFormat="1" applyFont="1" applyBorder="1" applyAlignment="1"/>
    <xf numFmtId="165" fontId="0" fillId="0" borderId="0" xfId="0" applyNumberFormat="1" applyBorder="1" applyAlignment="1"/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Fill="1" applyBorder="1"/>
    <xf numFmtId="164" fontId="18" fillId="0" borderId="0" xfId="0" applyNumberFormat="1" applyFont="1" applyFill="1" applyBorder="1"/>
    <xf numFmtId="164" fontId="18" fillId="0" borderId="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3" fillId="2" borderId="6" xfId="0" applyFont="1" applyFill="1" applyBorder="1" applyAlignment="1">
      <alignment vertical="center"/>
    </xf>
    <xf numFmtId="16" fontId="2" fillId="0" borderId="6" xfId="0" applyNumberFormat="1" applyFont="1" applyFill="1" applyBorder="1"/>
    <xf numFmtId="16" fontId="13" fillId="2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 vertical="center"/>
    </xf>
    <xf numFmtId="0" fontId="0" fillId="0" borderId="6" xfId="0" applyBorder="1"/>
    <xf numFmtId="0" fontId="2" fillId="0" borderId="0" xfId="2" applyFont="1" applyFill="1" applyBorder="1">
      <alignment wrapText="1"/>
    </xf>
    <xf numFmtId="0" fontId="2" fillId="0" borderId="0" xfId="2" applyFont="1" applyFill="1" applyBorder="1" applyAlignment="1"/>
    <xf numFmtId="0" fontId="1" fillId="0" borderId="0" xfId="0" applyFont="1" applyFill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165" fontId="0" fillId="0" borderId="0" xfId="0" applyNumberFormat="1" applyBorder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H43" sqref="H43"/>
    </sheetView>
  </sheetViews>
  <sheetFormatPr baseColWidth="10" defaultRowHeight="12.75" x14ac:dyDescent="0.2"/>
  <cols>
    <col min="1" max="1" width="11.42578125" style="53"/>
    <col min="2" max="2" width="6.140625" style="53" customWidth="1"/>
    <col min="3" max="4" width="7.5703125" style="53" bestFit="1" customWidth="1"/>
    <col min="5" max="5" width="6.42578125" style="53" bestFit="1" customWidth="1"/>
    <col min="6" max="6" width="7.5703125" style="53" customWidth="1"/>
    <col min="7" max="7" width="5.7109375" style="53" customWidth="1"/>
    <col min="8" max="8" width="7.5703125" style="53" customWidth="1"/>
    <col min="9" max="9" width="7.5703125" style="53" bestFit="1" customWidth="1"/>
    <col min="10" max="11" width="7.5703125" style="53" customWidth="1"/>
    <col min="12" max="12" width="8.140625" style="53" bestFit="1" customWidth="1"/>
    <col min="13" max="13" width="7.5703125" style="53" bestFit="1" customWidth="1"/>
    <col min="14" max="14" width="5.5703125" style="53" bestFit="1" customWidth="1"/>
    <col min="15" max="15" width="7.7109375" style="53" bestFit="1" customWidth="1"/>
    <col min="16" max="16" width="5.42578125" style="53" bestFit="1" customWidth="1"/>
    <col min="17" max="17" width="7.5703125" style="53" bestFit="1" customWidth="1"/>
    <col min="18" max="18" width="7.5703125" style="53" customWidth="1"/>
    <col min="19" max="19" width="6.5703125" style="53" customWidth="1"/>
    <col min="20" max="16384" width="11.42578125" style="53"/>
  </cols>
  <sheetData>
    <row r="1" spans="1:19" x14ac:dyDescent="0.2">
      <c r="B1" s="54" t="s">
        <v>119</v>
      </c>
    </row>
    <row r="2" spans="1:19" x14ac:dyDescent="0.2">
      <c r="B2" s="54" t="s">
        <v>62</v>
      </c>
    </row>
    <row r="3" spans="1:19" x14ac:dyDescent="0.2">
      <c r="B3" s="54" t="s">
        <v>63</v>
      </c>
    </row>
    <row r="6" spans="1:19" x14ac:dyDescent="0.2">
      <c r="B6" s="54" t="s">
        <v>44</v>
      </c>
    </row>
    <row r="7" spans="1:19" x14ac:dyDescent="0.2">
      <c r="B7" s="54" t="s">
        <v>106</v>
      </c>
    </row>
    <row r="9" spans="1:19" x14ac:dyDescent="0.2"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101" t="s">
        <v>1</v>
      </c>
      <c r="B11" s="89"/>
      <c r="C11" s="89"/>
      <c r="D11" s="89"/>
      <c r="E11" s="89"/>
      <c r="F11" s="115"/>
      <c r="G11" s="89"/>
      <c r="H11" s="115"/>
      <c r="I11" s="89"/>
      <c r="J11" s="89"/>
      <c r="K11" s="89"/>
      <c r="L11" s="89"/>
      <c r="M11" s="115"/>
      <c r="N11" s="89"/>
      <c r="O11" s="58"/>
      <c r="P11" s="89"/>
      <c r="Q11" s="115"/>
      <c r="R11" s="89"/>
      <c r="S11" s="89"/>
    </row>
    <row r="12" spans="1:19" x14ac:dyDescent="0.2">
      <c r="A12" s="101" t="s">
        <v>2</v>
      </c>
      <c r="B12" s="89"/>
      <c r="C12" s="89"/>
      <c r="D12" s="89"/>
      <c r="E12" s="89"/>
      <c r="F12" s="115"/>
      <c r="G12" s="89"/>
      <c r="H12" s="115"/>
      <c r="I12" s="89"/>
      <c r="J12" s="89"/>
      <c r="K12" s="89"/>
      <c r="L12" s="89"/>
      <c r="M12" s="115"/>
      <c r="N12" s="89"/>
      <c r="O12" s="58"/>
      <c r="P12" s="89"/>
      <c r="Q12" s="115"/>
      <c r="R12" s="89"/>
      <c r="S12" s="89"/>
    </row>
    <row r="13" spans="1:19" x14ac:dyDescent="0.2">
      <c r="A13" s="101" t="s">
        <v>3</v>
      </c>
      <c r="B13" s="89"/>
      <c r="C13" s="89"/>
      <c r="D13" s="89"/>
      <c r="E13" s="89"/>
      <c r="F13" s="115"/>
      <c r="G13" s="89"/>
      <c r="H13" s="115"/>
      <c r="I13" s="89"/>
      <c r="J13" s="89"/>
      <c r="K13" s="89"/>
      <c r="L13" s="89"/>
      <c r="M13" s="115"/>
      <c r="N13" s="89"/>
      <c r="O13" s="58"/>
      <c r="P13" s="89"/>
      <c r="Q13" s="115"/>
      <c r="R13" s="89"/>
      <c r="S13" s="89"/>
    </row>
    <row r="14" spans="1:19" x14ac:dyDescent="0.2">
      <c r="A14" s="101" t="s">
        <v>4</v>
      </c>
      <c r="B14" s="89"/>
      <c r="C14" s="89"/>
      <c r="D14" s="89"/>
      <c r="E14" s="89"/>
      <c r="F14" s="115"/>
      <c r="G14" s="89"/>
      <c r="H14" s="115"/>
      <c r="I14" s="89"/>
      <c r="J14" s="89"/>
      <c r="K14" s="89"/>
      <c r="L14" s="89"/>
      <c r="M14" s="115"/>
      <c r="N14" s="89"/>
      <c r="O14" s="58"/>
      <c r="P14" s="89"/>
      <c r="Q14" s="115"/>
      <c r="R14" s="89"/>
      <c r="S14" s="89"/>
    </row>
    <row r="15" spans="1:19" x14ac:dyDescent="0.2">
      <c r="A15" s="101" t="s">
        <v>5</v>
      </c>
      <c r="B15" s="89"/>
      <c r="C15" s="89"/>
      <c r="D15" s="89"/>
      <c r="E15" s="89"/>
      <c r="F15" s="115"/>
      <c r="G15" s="89"/>
      <c r="H15" s="115"/>
      <c r="I15" s="89"/>
      <c r="J15" s="89"/>
      <c r="K15" s="89"/>
      <c r="L15" s="89"/>
      <c r="M15" s="115"/>
      <c r="N15" s="89"/>
      <c r="O15" s="58"/>
      <c r="P15" s="89"/>
      <c r="Q15" s="115"/>
      <c r="R15" s="89"/>
      <c r="S15" s="89"/>
    </row>
    <row r="16" spans="1:19" x14ac:dyDescent="0.2">
      <c r="A16" s="101" t="s">
        <v>6</v>
      </c>
      <c r="B16" s="89"/>
      <c r="C16" s="89"/>
      <c r="D16" s="89"/>
      <c r="E16" s="89"/>
      <c r="F16" s="115"/>
      <c r="G16" s="89"/>
      <c r="H16" s="115"/>
      <c r="I16" s="89"/>
      <c r="J16" s="89"/>
      <c r="K16" s="89"/>
      <c r="L16" s="89"/>
      <c r="M16" s="115"/>
      <c r="N16" s="89"/>
      <c r="O16" s="58"/>
      <c r="P16" s="89"/>
      <c r="Q16" s="115"/>
      <c r="R16" s="89"/>
      <c r="S16" s="89"/>
    </row>
    <row r="17" spans="1:19" x14ac:dyDescent="0.2">
      <c r="A17" s="101" t="s">
        <v>7</v>
      </c>
      <c r="B17" s="89"/>
      <c r="C17" s="89"/>
      <c r="D17" s="89"/>
      <c r="E17" s="89"/>
      <c r="F17" s="115"/>
      <c r="G17" s="89"/>
      <c r="H17" s="115"/>
      <c r="I17" s="89"/>
      <c r="J17" s="89"/>
      <c r="K17" s="89"/>
      <c r="L17" s="89"/>
      <c r="M17" s="115"/>
      <c r="N17" s="89"/>
      <c r="O17" s="58"/>
      <c r="P17" s="89"/>
      <c r="Q17" s="115"/>
      <c r="R17" s="89"/>
      <c r="S17" s="89"/>
    </row>
    <row r="18" spans="1:19" x14ac:dyDescent="0.2">
      <c r="A18" s="101" t="s">
        <v>8</v>
      </c>
      <c r="B18" s="89"/>
      <c r="C18" s="89"/>
      <c r="D18" s="89"/>
      <c r="E18" s="89"/>
      <c r="F18" s="115"/>
      <c r="G18" s="89"/>
      <c r="H18" s="115"/>
      <c r="I18" s="89"/>
      <c r="J18" s="89"/>
      <c r="K18" s="89"/>
      <c r="L18" s="89"/>
      <c r="M18" s="115"/>
      <c r="N18" s="89"/>
      <c r="O18" s="58"/>
      <c r="P18" s="89"/>
      <c r="Q18" s="115"/>
      <c r="R18" s="89"/>
      <c r="S18" s="89"/>
    </row>
    <row r="19" spans="1:19" x14ac:dyDescent="0.2">
      <c r="A19" s="101" t="s">
        <v>9</v>
      </c>
      <c r="B19" s="89"/>
      <c r="C19" s="89"/>
      <c r="D19" s="89"/>
      <c r="E19" s="89"/>
      <c r="F19" s="115"/>
      <c r="G19" s="89"/>
      <c r="H19" s="115"/>
      <c r="I19" s="89"/>
      <c r="J19" s="89"/>
      <c r="K19" s="89"/>
      <c r="L19" s="89"/>
      <c r="M19" s="115"/>
      <c r="N19" s="89"/>
      <c r="O19" s="58"/>
      <c r="P19" s="89"/>
      <c r="Q19" s="115"/>
      <c r="R19" s="89"/>
      <c r="S19" s="89"/>
    </row>
    <row r="20" spans="1:19" x14ac:dyDescent="0.2">
      <c r="A20" s="54" t="s">
        <v>10</v>
      </c>
      <c r="B20" s="89">
        <v>12.101064516129034</v>
      </c>
      <c r="C20" s="89">
        <v>22.64193548387097</v>
      </c>
      <c r="D20" s="89">
        <v>16.944193548387101</v>
      </c>
      <c r="E20" s="89">
        <v>29.65</v>
      </c>
      <c r="F20" s="115">
        <v>43010</v>
      </c>
      <c r="G20" s="89">
        <v>3.7730000000000001</v>
      </c>
      <c r="H20" s="115">
        <v>43039</v>
      </c>
      <c r="I20" s="89">
        <v>67.082903225806461</v>
      </c>
      <c r="J20" s="116">
        <v>0</v>
      </c>
      <c r="K20" s="89">
        <v>2.5777741935483873</v>
      </c>
      <c r="L20" s="89">
        <v>12.78</v>
      </c>
      <c r="M20" s="115">
        <v>43020</v>
      </c>
      <c r="N20" s="89">
        <v>32.199999999999996</v>
      </c>
      <c r="O20" s="58">
        <v>7</v>
      </c>
      <c r="P20" s="89">
        <v>13.6</v>
      </c>
      <c r="Q20" s="115">
        <v>43030</v>
      </c>
      <c r="R20" s="89"/>
      <c r="S20" s="89">
        <v>0</v>
      </c>
    </row>
    <row r="21" spans="1:19" x14ac:dyDescent="0.2">
      <c r="A21" s="54" t="s">
        <v>11</v>
      </c>
      <c r="B21" s="89">
        <v>6.1475333333333335</v>
      </c>
      <c r="C21" s="89">
        <v>14.257666666666664</v>
      </c>
      <c r="D21" s="89">
        <v>10.029466666666666</v>
      </c>
      <c r="E21" s="89">
        <v>17.54</v>
      </c>
      <c r="F21" s="115">
        <v>43043</v>
      </c>
      <c r="G21" s="89">
        <v>1.877</v>
      </c>
      <c r="H21" s="115">
        <v>43062</v>
      </c>
      <c r="I21" s="89">
        <v>80.945999999999984</v>
      </c>
      <c r="J21" s="116">
        <v>0</v>
      </c>
      <c r="K21" s="89">
        <v>2.2091666666666665</v>
      </c>
      <c r="L21" s="89">
        <v>12.92</v>
      </c>
      <c r="M21" s="115">
        <v>43045</v>
      </c>
      <c r="N21" s="89">
        <v>56.000000000000014</v>
      </c>
      <c r="O21" s="58">
        <v>17</v>
      </c>
      <c r="P21" s="89">
        <v>18</v>
      </c>
      <c r="Q21" s="115">
        <v>43044</v>
      </c>
      <c r="R21" s="89"/>
      <c r="S21" s="89">
        <v>0</v>
      </c>
    </row>
    <row r="22" spans="1:19" ht="13.5" thickBot="1" x14ac:dyDescent="0.25">
      <c r="A22" s="67" t="s">
        <v>12</v>
      </c>
      <c r="B22" s="68">
        <v>3.4919677419354835</v>
      </c>
      <c r="C22" s="68">
        <v>11.023806451612902</v>
      </c>
      <c r="D22" s="68">
        <v>7.1179999999999994</v>
      </c>
      <c r="E22" s="68">
        <v>15.39</v>
      </c>
      <c r="F22" s="94">
        <v>43070</v>
      </c>
      <c r="G22" s="68">
        <v>-1.758</v>
      </c>
      <c r="H22" s="94">
        <v>43076</v>
      </c>
      <c r="I22" s="68">
        <v>81.100322580645155</v>
      </c>
      <c r="J22" s="117">
        <v>0</v>
      </c>
      <c r="K22" s="68">
        <v>2.6970000000000005</v>
      </c>
      <c r="L22" s="68">
        <v>13.37</v>
      </c>
      <c r="M22" s="94">
        <v>43071</v>
      </c>
      <c r="N22" s="68">
        <v>44.199999999999989</v>
      </c>
      <c r="O22" s="69">
        <v>10</v>
      </c>
      <c r="P22" s="68">
        <v>14.6</v>
      </c>
      <c r="Q22" s="94">
        <v>43086</v>
      </c>
      <c r="R22" s="68"/>
      <c r="S22" s="68">
        <v>0</v>
      </c>
    </row>
    <row r="23" spans="1:19" ht="13.5" thickTop="1" x14ac:dyDescent="0.2">
      <c r="A23" s="54" t="s">
        <v>32</v>
      </c>
      <c r="B23" s="89">
        <v>7.2468551971326169</v>
      </c>
      <c r="C23" s="89">
        <v>15.974469534050177</v>
      </c>
      <c r="D23" s="89">
        <v>11.363886738351257</v>
      </c>
      <c r="E23" s="89">
        <v>29.65</v>
      </c>
      <c r="F23" s="115">
        <v>35705</v>
      </c>
      <c r="G23" s="89">
        <v>-1.758</v>
      </c>
      <c r="H23" s="115">
        <v>35771</v>
      </c>
      <c r="I23" s="89">
        <v>76.376408602150534</v>
      </c>
      <c r="J23" s="116">
        <v>0</v>
      </c>
      <c r="K23" s="89">
        <v>2.4946469534050184</v>
      </c>
      <c r="L23" s="89">
        <v>13.37</v>
      </c>
      <c r="M23" s="115">
        <v>35766</v>
      </c>
      <c r="N23" s="89">
        <v>132.4</v>
      </c>
      <c r="O23" s="58">
        <v>34</v>
      </c>
      <c r="P23" s="89">
        <v>18</v>
      </c>
      <c r="Q23" s="115">
        <v>35739</v>
      </c>
      <c r="R23" s="89"/>
      <c r="S23" s="89">
        <v>0</v>
      </c>
    </row>
    <row r="26" spans="1:19" x14ac:dyDescent="0.2">
      <c r="A26" s="60" t="s">
        <v>47</v>
      </c>
      <c r="B26" s="60"/>
      <c r="C26" s="60"/>
    </row>
    <row r="28" spans="1:19" x14ac:dyDescent="0.2">
      <c r="B28" s="53" t="s">
        <v>33</v>
      </c>
      <c r="F28" s="53">
        <v>-0.22900000000000001</v>
      </c>
      <c r="G28" s="53" t="s">
        <v>34</v>
      </c>
      <c r="H28" s="88">
        <v>35770</v>
      </c>
      <c r="I28" s="61"/>
    </row>
    <row r="29" spans="1:19" x14ac:dyDescent="0.2">
      <c r="B29" s="118" t="s">
        <v>35</v>
      </c>
      <c r="G29" s="53" t="s">
        <v>34</v>
      </c>
      <c r="H29" s="88"/>
      <c r="I29" s="61"/>
    </row>
    <row r="30" spans="1:19" x14ac:dyDescent="0.2">
      <c r="B30" s="118" t="s">
        <v>36</v>
      </c>
      <c r="F30" s="57"/>
      <c r="G30" s="53" t="s">
        <v>41</v>
      </c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</row>
    <row r="34" spans="2:7" x14ac:dyDescent="0.2">
      <c r="B34" s="53">
        <v>-1</v>
      </c>
      <c r="C34" s="53" t="s">
        <v>39</v>
      </c>
      <c r="D34" s="75">
        <v>0</v>
      </c>
      <c r="E34" s="53" t="s">
        <v>34</v>
      </c>
      <c r="F34" s="56">
        <v>2</v>
      </c>
      <c r="G34" s="53" t="s">
        <v>41</v>
      </c>
    </row>
    <row r="35" spans="2:7" x14ac:dyDescent="0.2">
      <c r="B35" s="53">
        <v>-2.5</v>
      </c>
      <c r="C35" s="53" t="s">
        <v>40</v>
      </c>
      <c r="D35" s="75">
        <v>-1</v>
      </c>
      <c r="E35" s="53" t="s">
        <v>34</v>
      </c>
      <c r="F35" s="56">
        <v>3</v>
      </c>
      <c r="G35" s="53" t="s">
        <v>41</v>
      </c>
    </row>
    <row r="36" spans="2:7" x14ac:dyDescent="0.2">
      <c r="B36" s="56">
        <v>-5</v>
      </c>
      <c r="C36" s="56" t="s">
        <v>40</v>
      </c>
      <c r="D36" s="75">
        <v>-2.5</v>
      </c>
      <c r="E36" s="53" t="s">
        <v>34</v>
      </c>
      <c r="F36" s="56">
        <v>0</v>
      </c>
      <c r="G36" s="53" t="s">
        <v>41</v>
      </c>
    </row>
    <row r="37" spans="2:7" x14ac:dyDescent="0.2">
      <c r="C37" s="56" t="s">
        <v>86</v>
      </c>
      <c r="D37" s="75">
        <v>-5</v>
      </c>
      <c r="E37" s="53" t="s">
        <v>34</v>
      </c>
      <c r="F37" s="56">
        <v>0</v>
      </c>
      <c r="G37" s="53" t="s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O35" sqref="O35"/>
    </sheetView>
  </sheetViews>
  <sheetFormatPr baseColWidth="10" defaultRowHeight="12.75" x14ac:dyDescent="0.2"/>
  <cols>
    <col min="2" max="2" width="6.140625" customWidth="1"/>
    <col min="3" max="3" width="6.28515625" customWidth="1"/>
    <col min="4" max="4" width="6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5.42578125" customWidth="1"/>
    <col min="10" max="11" width="7.5703125" customWidth="1"/>
    <col min="12" max="12" width="8.140625" bestFit="1" customWidth="1"/>
    <col min="13" max="13" width="7.5703125" bestFit="1" customWidth="1"/>
    <col min="14" max="14" width="7.42578125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7.28515625" customWidth="1"/>
  </cols>
  <sheetData>
    <row r="1" spans="1:19" x14ac:dyDescent="0.2">
      <c r="B1" s="54" t="s">
        <v>94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95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1.9051612903225805</v>
      </c>
      <c r="C11" s="2">
        <v>8.1738709677419354</v>
      </c>
      <c r="D11" s="2">
        <v>4.9661290322580642</v>
      </c>
      <c r="E11" s="2">
        <v>13.67</v>
      </c>
      <c r="F11" s="106">
        <v>42023</v>
      </c>
      <c r="G11" s="2">
        <v>-3.61</v>
      </c>
      <c r="H11" s="106">
        <v>42033</v>
      </c>
      <c r="I11" s="17">
        <v>80.881935483870961</v>
      </c>
      <c r="J11" s="2">
        <v>169</v>
      </c>
      <c r="K11" s="2">
        <v>3.4054838709677422</v>
      </c>
      <c r="L11" s="2">
        <v>13.56</v>
      </c>
      <c r="M11" s="106">
        <v>42005</v>
      </c>
      <c r="N11" s="2">
        <v>26.6</v>
      </c>
      <c r="O11" s="17">
        <v>13</v>
      </c>
      <c r="P11" s="2">
        <v>9</v>
      </c>
      <c r="Q11" s="106">
        <v>42013</v>
      </c>
      <c r="R11" s="2">
        <v>5.5751612903225825</v>
      </c>
      <c r="S11" s="2">
        <v>31.094312430724912</v>
      </c>
    </row>
    <row r="12" spans="1:19" x14ac:dyDescent="0.2">
      <c r="A12" s="54" t="s">
        <v>2</v>
      </c>
      <c r="B12" s="2">
        <v>0.6003571428571427</v>
      </c>
      <c r="C12" s="2">
        <v>11.55</v>
      </c>
      <c r="D12" s="2">
        <v>5.7253571428571437</v>
      </c>
      <c r="E12" s="2">
        <v>19.809999999999999</v>
      </c>
      <c r="F12" s="106">
        <v>41683</v>
      </c>
      <c r="G12" s="2">
        <v>-3.14</v>
      </c>
      <c r="H12" s="106">
        <v>41678</v>
      </c>
      <c r="I12" s="17">
        <v>64.069999999999993</v>
      </c>
      <c r="J12" s="2">
        <v>284.54000000000002</v>
      </c>
      <c r="K12" s="2">
        <v>3.57</v>
      </c>
      <c r="L12" s="2">
        <v>16.11</v>
      </c>
      <c r="M12" s="106">
        <v>41689</v>
      </c>
      <c r="N12" s="2">
        <v>40.6</v>
      </c>
      <c r="O12" s="17">
        <v>6</v>
      </c>
      <c r="P12" s="2">
        <v>35.6</v>
      </c>
      <c r="Q12" s="106">
        <v>41696</v>
      </c>
      <c r="R12" s="2">
        <v>5.656071428571428</v>
      </c>
      <c r="S12" s="2">
        <v>55.53191071354847</v>
      </c>
    </row>
    <row r="13" spans="1:19" x14ac:dyDescent="0.2">
      <c r="A13" s="54" t="s">
        <v>3</v>
      </c>
      <c r="B13" s="2">
        <v>6.1270967741935474</v>
      </c>
      <c r="C13" s="2">
        <v>17.308387096774194</v>
      </c>
      <c r="D13" s="2">
        <v>11.231612903225804</v>
      </c>
      <c r="E13" s="2">
        <v>25.44</v>
      </c>
      <c r="F13" s="106">
        <v>41724</v>
      </c>
      <c r="G13" s="2">
        <v>-1.06</v>
      </c>
      <c r="H13" s="106">
        <v>41700</v>
      </c>
      <c r="I13" s="17">
        <v>64.911612903225816</v>
      </c>
      <c r="J13" s="2">
        <v>432.33</v>
      </c>
      <c r="K13" s="2">
        <v>3.3064516129032264</v>
      </c>
      <c r="L13" s="2">
        <v>17.010000000000002</v>
      </c>
      <c r="M13" s="106">
        <v>41709</v>
      </c>
      <c r="N13" s="2">
        <v>21</v>
      </c>
      <c r="O13" s="17">
        <v>12</v>
      </c>
      <c r="P13" s="2">
        <v>4.2</v>
      </c>
      <c r="Q13" s="106">
        <v>41707</v>
      </c>
      <c r="R13" s="2">
        <v>10.290967741935484</v>
      </c>
      <c r="S13" s="2">
        <v>89.470352550410254</v>
      </c>
    </row>
    <row r="14" spans="1:19" x14ac:dyDescent="0.2">
      <c r="A14" s="54" t="s">
        <v>4</v>
      </c>
      <c r="B14" s="2">
        <v>8.048</v>
      </c>
      <c r="C14" s="2">
        <v>19.266666666666666</v>
      </c>
      <c r="D14" s="2">
        <v>13.21</v>
      </c>
      <c r="E14" s="2">
        <v>23.35</v>
      </c>
      <c r="F14" s="106">
        <v>41755</v>
      </c>
      <c r="G14" s="2">
        <v>2.56</v>
      </c>
      <c r="H14" s="106">
        <v>41748</v>
      </c>
      <c r="I14" s="17">
        <v>63.936000000000014</v>
      </c>
      <c r="J14" s="2">
        <v>593.09</v>
      </c>
      <c r="K14" s="2">
        <v>3.24</v>
      </c>
      <c r="L14" s="2">
        <v>12.25</v>
      </c>
      <c r="M14" s="106">
        <v>41733</v>
      </c>
      <c r="N14" s="2">
        <v>57.8</v>
      </c>
      <c r="O14" s="17">
        <v>8</v>
      </c>
      <c r="P14" s="2">
        <v>17.399999999999999</v>
      </c>
      <c r="Q14" s="106">
        <v>41751</v>
      </c>
      <c r="R14" s="2">
        <v>14.390666666666666</v>
      </c>
      <c r="S14" s="2">
        <v>116.56163115792276</v>
      </c>
    </row>
    <row r="15" spans="1:19" x14ac:dyDescent="0.2">
      <c r="A15" s="54" t="s">
        <v>5</v>
      </c>
      <c r="B15" s="2">
        <v>11.331935483870968</v>
      </c>
      <c r="C15" s="2">
        <v>24.389677419354836</v>
      </c>
      <c r="D15" s="2">
        <v>17.513225806451612</v>
      </c>
      <c r="E15" s="2">
        <v>32.840000000000003</v>
      </c>
      <c r="F15" s="106">
        <v>41787</v>
      </c>
      <c r="G15" s="2">
        <v>4.84</v>
      </c>
      <c r="H15" s="106">
        <v>41760</v>
      </c>
      <c r="I15" s="17">
        <v>59.224838709677421</v>
      </c>
      <c r="J15" s="2">
        <v>722.39</v>
      </c>
      <c r="K15" s="2">
        <v>2.2890322580645166</v>
      </c>
      <c r="L15" s="2">
        <v>11.39</v>
      </c>
      <c r="M15" s="106">
        <v>41762</v>
      </c>
      <c r="N15" s="2">
        <v>66.8</v>
      </c>
      <c r="O15" s="17">
        <v>8</v>
      </c>
      <c r="P15" s="2">
        <v>21.6</v>
      </c>
      <c r="Q15" s="106">
        <v>41770</v>
      </c>
      <c r="R15" s="2">
        <v>19.601290322580645</v>
      </c>
      <c r="S15" s="2">
        <v>151.91243498526288</v>
      </c>
    </row>
    <row r="16" spans="1:19" x14ac:dyDescent="0.2">
      <c r="A16" s="54" t="s">
        <v>6</v>
      </c>
      <c r="B16" s="2">
        <v>14.857666666666665</v>
      </c>
      <c r="C16" s="2">
        <v>28.949333333333335</v>
      </c>
      <c r="D16" s="2">
        <v>21.456999999999997</v>
      </c>
      <c r="E16" s="2">
        <v>32.9</v>
      </c>
      <c r="F16" s="106">
        <v>41809</v>
      </c>
      <c r="G16" s="2">
        <v>9.19</v>
      </c>
      <c r="H16" s="106">
        <v>41791</v>
      </c>
      <c r="I16" s="17">
        <v>53.350666666666676</v>
      </c>
      <c r="J16" s="2">
        <v>764.15</v>
      </c>
      <c r="K16" s="2">
        <v>2.3673333333333333</v>
      </c>
      <c r="L16" s="2">
        <v>10.68</v>
      </c>
      <c r="M16" s="106">
        <v>41792</v>
      </c>
      <c r="N16" s="2">
        <v>49.4</v>
      </c>
      <c r="O16" s="17">
        <v>8</v>
      </c>
      <c r="P16" s="2">
        <v>23.8</v>
      </c>
      <c r="Q16" s="106">
        <v>41814</v>
      </c>
      <c r="R16" s="2">
        <v>25.113999999999997</v>
      </c>
      <c r="S16" s="2">
        <v>180.73271132149134</v>
      </c>
    </row>
    <row r="17" spans="1:19" x14ac:dyDescent="0.2">
      <c r="A17" s="54" t="s">
        <v>7</v>
      </c>
      <c r="B17" s="2">
        <v>18.284516129032255</v>
      </c>
      <c r="C17" s="2">
        <v>33.064838709677424</v>
      </c>
      <c r="D17" s="2">
        <v>25.040967741935482</v>
      </c>
      <c r="E17" s="2">
        <v>37.71</v>
      </c>
      <c r="F17" s="106">
        <v>41830</v>
      </c>
      <c r="G17" s="2">
        <v>14.14</v>
      </c>
      <c r="H17" s="106">
        <v>41828</v>
      </c>
      <c r="I17" s="17">
        <v>54.302903225806453</v>
      </c>
      <c r="J17" s="2">
        <v>794.62</v>
      </c>
      <c r="K17" s="2">
        <v>2.0983870967741933</v>
      </c>
      <c r="L17" s="2">
        <v>13.35</v>
      </c>
      <c r="M17" s="106">
        <v>41839</v>
      </c>
      <c r="N17" s="2">
        <v>17.600000000000001</v>
      </c>
      <c r="O17" s="17">
        <v>5</v>
      </c>
      <c r="P17" s="2">
        <v>13.8</v>
      </c>
      <c r="Q17" s="106">
        <v>41839</v>
      </c>
      <c r="R17" s="2">
        <v>28.886129032258069</v>
      </c>
      <c r="S17" s="2">
        <v>197.6233692478487</v>
      </c>
    </row>
    <row r="18" spans="1:19" x14ac:dyDescent="0.2">
      <c r="A18" s="54" t="s">
        <v>8</v>
      </c>
      <c r="B18" s="2">
        <v>14.920322580645164</v>
      </c>
      <c r="C18" s="2">
        <v>27.785483870967742</v>
      </c>
      <c r="D18" s="2">
        <v>20.837741935483873</v>
      </c>
      <c r="E18" s="2">
        <v>32.71</v>
      </c>
      <c r="F18" s="106">
        <v>41873</v>
      </c>
      <c r="G18" s="2">
        <v>10.45</v>
      </c>
      <c r="H18" s="106">
        <v>41869</v>
      </c>
      <c r="I18" s="17">
        <v>52.852258064516136</v>
      </c>
      <c r="J18" s="2">
        <v>716.33</v>
      </c>
      <c r="K18" s="2">
        <v>2.6325806451612896</v>
      </c>
      <c r="L18" s="2">
        <v>10</v>
      </c>
      <c r="M18" s="106">
        <v>41861</v>
      </c>
      <c r="N18" s="2">
        <v>11.2</v>
      </c>
      <c r="O18" s="17">
        <v>3</v>
      </c>
      <c r="P18" s="2">
        <v>8</v>
      </c>
      <c r="Q18" s="106">
        <v>41874</v>
      </c>
      <c r="R18" s="2">
        <v>26.003548387096771</v>
      </c>
      <c r="S18" s="2">
        <v>173.34182805105692</v>
      </c>
    </row>
    <row r="19" spans="1:19" x14ac:dyDescent="0.2">
      <c r="A19" s="54" t="s">
        <v>9</v>
      </c>
      <c r="B19" s="2">
        <v>14.540333333333331</v>
      </c>
      <c r="C19" s="2">
        <v>26.734333333333332</v>
      </c>
      <c r="D19" s="2">
        <v>20.225333333333332</v>
      </c>
      <c r="E19" s="2">
        <v>35.31</v>
      </c>
      <c r="F19" s="106">
        <v>41886</v>
      </c>
      <c r="G19" s="2">
        <v>9.39</v>
      </c>
      <c r="H19" s="106">
        <v>41909</v>
      </c>
      <c r="I19" s="17">
        <v>62.950333333333326</v>
      </c>
      <c r="J19" s="2">
        <v>481.26</v>
      </c>
      <c r="K19" s="2">
        <v>1.8333333333333333</v>
      </c>
      <c r="L19" s="2">
        <v>13.11</v>
      </c>
      <c r="M19" s="106">
        <v>41892</v>
      </c>
      <c r="N19" s="2">
        <v>80.599999999999994</v>
      </c>
      <c r="O19" s="17">
        <v>10</v>
      </c>
      <c r="P19" s="2">
        <v>24</v>
      </c>
      <c r="Q19" s="106">
        <v>41903</v>
      </c>
      <c r="R19" s="2">
        <v>22.157333333333334</v>
      </c>
      <c r="S19" s="2">
        <v>107.65731445415337</v>
      </c>
    </row>
    <row r="20" spans="1:19" x14ac:dyDescent="0.2">
      <c r="A20" s="54" t="s">
        <v>10</v>
      </c>
      <c r="B20" s="2">
        <v>11.972258064516131</v>
      </c>
      <c r="C20" s="2">
        <v>22.592580645161298</v>
      </c>
      <c r="D20" s="2">
        <v>16.866774193548387</v>
      </c>
      <c r="E20" s="2">
        <v>29.44</v>
      </c>
      <c r="F20" s="106">
        <v>41914</v>
      </c>
      <c r="G20" s="2">
        <v>7.12</v>
      </c>
      <c r="H20" s="106">
        <v>41936</v>
      </c>
      <c r="I20" s="17">
        <v>69.724516129032253</v>
      </c>
      <c r="J20" s="2">
        <v>335.2</v>
      </c>
      <c r="K20" s="2">
        <v>2.0729032258064519</v>
      </c>
      <c r="L20" s="2">
        <v>11.86</v>
      </c>
      <c r="M20" s="106">
        <v>41923</v>
      </c>
      <c r="N20" s="2">
        <v>17.600000000000001</v>
      </c>
      <c r="O20" s="17">
        <v>9</v>
      </c>
      <c r="P20" s="2">
        <v>6.8</v>
      </c>
      <c r="Q20" s="106">
        <v>41929</v>
      </c>
      <c r="R20" s="2">
        <v>17.023548387096771</v>
      </c>
      <c r="S20" s="2">
        <v>74.933062904730491</v>
      </c>
    </row>
    <row r="21" spans="1:19" x14ac:dyDescent="0.2">
      <c r="A21" s="54" t="s">
        <v>11</v>
      </c>
      <c r="B21" s="2">
        <v>7.8580000000000014</v>
      </c>
      <c r="C21" s="2">
        <v>16.067333333333334</v>
      </c>
      <c r="D21" s="2">
        <v>11.801000000000004</v>
      </c>
      <c r="E21" s="2">
        <v>20.34</v>
      </c>
      <c r="F21" s="106">
        <v>41956</v>
      </c>
      <c r="G21" s="2">
        <v>-0.32</v>
      </c>
      <c r="H21" s="106">
        <v>41973</v>
      </c>
      <c r="I21" s="17">
        <v>76.069333333333319</v>
      </c>
      <c r="J21" s="2">
        <v>203.49</v>
      </c>
      <c r="K21" s="2">
        <v>2.274</v>
      </c>
      <c r="L21" s="2">
        <v>11.62</v>
      </c>
      <c r="M21" s="106">
        <v>41964</v>
      </c>
      <c r="N21" s="2">
        <v>26.8</v>
      </c>
      <c r="O21" s="17">
        <v>12</v>
      </c>
      <c r="P21" s="2">
        <v>8.6</v>
      </c>
      <c r="Q21" s="106">
        <v>41947</v>
      </c>
      <c r="R21" s="2">
        <v>12.854333333333331</v>
      </c>
      <c r="S21" s="2">
        <v>41.196601132547237</v>
      </c>
    </row>
    <row r="22" spans="1:19" ht="13.5" thickBot="1" x14ac:dyDescent="0.25">
      <c r="A22" s="67" t="s">
        <v>12</v>
      </c>
      <c r="B22" s="68">
        <v>-0.15612903225806504</v>
      </c>
      <c r="C22" s="68">
        <v>8.378387096774194</v>
      </c>
      <c r="D22" s="68">
        <v>3.9016129032258058</v>
      </c>
      <c r="E22" s="68">
        <v>18.62</v>
      </c>
      <c r="F22" s="139">
        <v>41978</v>
      </c>
      <c r="G22" s="68">
        <v>-7.5</v>
      </c>
      <c r="H22" s="139">
        <v>42001</v>
      </c>
      <c r="I22" s="69">
        <v>77.777096774193552</v>
      </c>
      <c r="J22" s="68">
        <v>170.38</v>
      </c>
      <c r="K22" s="68">
        <v>2.3587096774193554</v>
      </c>
      <c r="L22" s="68">
        <v>12.74</v>
      </c>
      <c r="M22" s="139">
        <v>41979</v>
      </c>
      <c r="N22" s="68">
        <v>8</v>
      </c>
      <c r="O22" s="69">
        <v>12</v>
      </c>
      <c r="P22" s="68">
        <v>2.4</v>
      </c>
      <c r="Q22" s="139">
        <v>41979</v>
      </c>
      <c r="R22" s="68">
        <v>6.2348387096774198</v>
      </c>
      <c r="S22" s="68">
        <v>29.205831459930753</v>
      </c>
    </row>
    <row r="23" spans="1:19" ht="13.5" thickTop="1" x14ac:dyDescent="0.2">
      <c r="A23" s="54" t="s">
        <v>32</v>
      </c>
      <c r="B23" s="90">
        <v>9.1907932027649775</v>
      </c>
      <c r="C23" s="90">
        <v>20.355074372759855</v>
      </c>
      <c r="D23" s="90">
        <v>14.398062916026626</v>
      </c>
      <c r="E23" s="90">
        <v>37.71</v>
      </c>
      <c r="F23" s="140">
        <v>38908</v>
      </c>
      <c r="G23" s="90">
        <v>-7.5</v>
      </c>
      <c r="H23" s="91">
        <v>39079</v>
      </c>
      <c r="I23" s="92">
        <v>65.004291218638002</v>
      </c>
      <c r="J23" s="90">
        <v>5666.78</v>
      </c>
      <c r="K23" s="90">
        <v>2.6206845878136202</v>
      </c>
      <c r="L23" s="90">
        <v>17.010000000000002</v>
      </c>
      <c r="M23" s="140">
        <v>38787</v>
      </c>
      <c r="N23" s="90">
        <v>424</v>
      </c>
      <c r="O23" s="92">
        <v>106</v>
      </c>
      <c r="P23" s="90">
        <v>35.6</v>
      </c>
      <c r="Q23" s="140">
        <v>38774</v>
      </c>
      <c r="R23" s="87">
        <v>16.14899071940604</v>
      </c>
      <c r="S23" s="90">
        <v>1249.2613604096282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-0.32</v>
      </c>
      <c r="G28" s="53" t="s">
        <v>34</v>
      </c>
      <c r="H28" s="88">
        <v>39051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-1.06</v>
      </c>
      <c r="G29" s="53" t="s">
        <v>34</v>
      </c>
      <c r="H29" s="63">
        <v>38778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6">
        <v>272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75">
        <v>6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75">
        <v>19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75">
        <v>13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75">
        <v>2</v>
      </c>
      <c r="G37" s="53" t="s">
        <v>41</v>
      </c>
      <c r="H37" s="53"/>
      <c r="I37" s="53"/>
      <c r="J37" s="53"/>
    </row>
    <row r="38" spans="1:10" x14ac:dyDescent="0.2">
      <c r="F38">
        <f>SUM(F34:F37)</f>
        <v>40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1" sqref="F31"/>
    </sheetView>
  </sheetViews>
  <sheetFormatPr baseColWidth="10" defaultRowHeight="12.75" x14ac:dyDescent="0.2"/>
  <cols>
    <col min="2" max="2" width="7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7109375" customWidth="1"/>
  </cols>
  <sheetData>
    <row r="1" spans="1:19" x14ac:dyDescent="0.2">
      <c r="B1" s="54" t="s">
        <v>96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97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1.594516129032258</v>
      </c>
      <c r="C11" s="2">
        <v>10.841935483870966</v>
      </c>
      <c r="D11" s="2">
        <v>5.8148387096774181</v>
      </c>
      <c r="E11" s="2">
        <v>19.2</v>
      </c>
      <c r="F11" s="93">
        <v>42016</v>
      </c>
      <c r="G11" s="2">
        <v>-4.62</v>
      </c>
      <c r="H11" s="93">
        <v>42033</v>
      </c>
      <c r="I11" s="2">
        <v>75.954516129032257</v>
      </c>
      <c r="J11" s="2">
        <v>203.35</v>
      </c>
      <c r="K11" s="2">
        <v>2.4583870967741932</v>
      </c>
      <c r="L11" s="2">
        <v>15.07</v>
      </c>
      <c r="M11" s="93">
        <v>42027</v>
      </c>
      <c r="N11" s="2">
        <v>15.2</v>
      </c>
      <c r="O11" s="17">
        <v>8</v>
      </c>
      <c r="P11" s="2">
        <v>6</v>
      </c>
      <c r="Q11" s="93">
        <v>42026</v>
      </c>
      <c r="R11" s="2">
        <v>6.3819354838709668</v>
      </c>
      <c r="S11" s="2">
        <v>33.366757634890924</v>
      </c>
    </row>
    <row r="12" spans="1:19" x14ac:dyDescent="0.2">
      <c r="A12" s="54" t="s">
        <v>2</v>
      </c>
      <c r="B12" s="2">
        <v>3.7614285714285707</v>
      </c>
      <c r="C12" s="2">
        <v>13.579642857142856</v>
      </c>
      <c r="D12" s="2">
        <v>8.543571428571429</v>
      </c>
      <c r="E12" s="2">
        <v>19.54</v>
      </c>
      <c r="F12" s="93">
        <v>41684</v>
      </c>
      <c r="G12" s="2">
        <v>-1.4</v>
      </c>
      <c r="H12" s="93">
        <v>41672</v>
      </c>
      <c r="I12" s="2">
        <v>74.905000000000001</v>
      </c>
      <c r="J12" s="2">
        <v>262.66000000000003</v>
      </c>
      <c r="K12" s="2">
        <v>2.4182142857142859</v>
      </c>
      <c r="L12" s="2">
        <v>18.420000000000002</v>
      </c>
      <c r="M12" s="93">
        <v>41679</v>
      </c>
      <c r="N12" s="2">
        <v>44</v>
      </c>
      <c r="O12" s="17">
        <v>17</v>
      </c>
      <c r="P12" s="2">
        <v>7.4</v>
      </c>
      <c r="Q12" s="93">
        <v>41678</v>
      </c>
      <c r="R12" s="2">
        <v>8.4774999999999991</v>
      </c>
      <c r="S12" s="2">
        <v>46.150870148423174</v>
      </c>
    </row>
    <row r="13" spans="1:19" x14ac:dyDescent="0.2">
      <c r="A13" s="54" t="s">
        <v>3</v>
      </c>
      <c r="B13" s="2">
        <v>4.4690322580645159</v>
      </c>
      <c r="C13" s="2">
        <v>14.158064516129034</v>
      </c>
      <c r="D13" s="2">
        <v>8.8977419354838698</v>
      </c>
      <c r="E13" s="2">
        <v>26.23</v>
      </c>
      <c r="F13" s="93">
        <v>41702</v>
      </c>
      <c r="G13" s="2">
        <v>-7.0000000000000007E-2</v>
      </c>
      <c r="H13" s="93">
        <v>41718</v>
      </c>
      <c r="I13" s="2">
        <v>66.826129032258066</v>
      </c>
      <c r="J13" s="2">
        <v>417.61</v>
      </c>
      <c r="K13" s="2">
        <v>3.9509677419354827</v>
      </c>
      <c r="L13" s="2">
        <v>18.559999999999999</v>
      </c>
      <c r="M13" s="93">
        <v>41705</v>
      </c>
      <c r="N13" s="2">
        <v>114.4</v>
      </c>
      <c r="O13" s="17">
        <v>12</v>
      </c>
      <c r="P13" s="2">
        <v>28.2</v>
      </c>
      <c r="Q13" s="93">
        <v>41725</v>
      </c>
      <c r="R13" s="2">
        <v>9.2958064516129024</v>
      </c>
      <c r="S13" s="2">
        <v>81.819121156208737</v>
      </c>
    </row>
    <row r="14" spans="1:19" x14ac:dyDescent="0.2">
      <c r="A14" s="54" t="s">
        <v>4</v>
      </c>
      <c r="B14" s="2">
        <v>8.8309999999999995</v>
      </c>
      <c r="C14" s="2">
        <v>19.324333333333335</v>
      </c>
      <c r="D14" s="2">
        <v>13.572333333333335</v>
      </c>
      <c r="E14" s="2">
        <v>27.96</v>
      </c>
      <c r="F14" s="93">
        <v>41753</v>
      </c>
      <c r="G14" s="2">
        <v>3.5</v>
      </c>
      <c r="H14" s="93">
        <v>41734</v>
      </c>
      <c r="I14" s="2">
        <v>69.848333333333329</v>
      </c>
      <c r="J14" s="2">
        <v>533.58000000000004</v>
      </c>
      <c r="K14" s="2">
        <v>2.355666666666667</v>
      </c>
      <c r="L14" s="2">
        <v>15.43</v>
      </c>
      <c r="M14" s="93">
        <v>41754</v>
      </c>
      <c r="N14" s="2">
        <v>104</v>
      </c>
      <c r="O14" s="17">
        <v>15</v>
      </c>
      <c r="P14" s="2">
        <v>44.4</v>
      </c>
      <c r="Q14" s="93">
        <v>41731</v>
      </c>
      <c r="R14" s="2">
        <v>14.238000000000001</v>
      </c>
      <c r="S14" s="2">
        <v>101.73722314462552</v>
      </c>
    </row>
    <row r="15" spans="1:19" x14ac:dyDescent="0.2">
      <c r="A15" s="54" t="s">
        <v>5</v>
      </c>
      <c r="B15" s="2">
        <v>10.972580645161292</v>
      </c>
      <c r="C15" s="2">
        <v>21.982903225806453</v>
      </c>
      <c r="D15" s="2">
        <v>16.272580645161291</v>
      </c>
      <c r="E15" s="2">
        <v>29.76</v>
      </c>
      <c r="F15" s="93">
        <v>41769</v>
      </c>
      <c r="G15" s="2">
        <v>3.43</v>
      </c>
      <c r="H15" s="93">
        <v>41761</v>
      </c>
      <c r="I15" s="2">
        <v>62.889354838709671</v>
      </c>
      <c r="J15" s="2">
        <v>670.74</v>
      </c>
      <c r="K15" s="2">
        <v>2.6309677419354833</v>
      </c>
      <c r="L15" s="2">
        <v>12.64</v>
      </c>
      <c r="M15" s="93">
        <v>41773</v>
      </c>
      <c r="N15" s="2">
        <v>67</v>
      </c>
      <c r="O15" s="17">
        <v>11</v>
      </c>
      <c r="P15" s="2">
        <v>29.6</v>
      </c>
      <c r="Q15" s="93">
        <v>41778</v>
      </c>
      <c r="R15" s="2">
        <v>18.037096774193543</v>
      </c>
      <c r="S15" s="2">
        <v>136.09804175269372</v>
      </c>
    </row>
    <row r="16" spans="1:19" x14ac:dyDescent="0.2">
      <c r="A16" s="54" t="s">
        <v>6</v>
      </c>
      <c r="B16" s="2">
        <v>13.574999999999999</v>
      </c>
      <c r="C16" s="2">
        <v>27.018666666666661</v>
      </c>
      <c r="D16" s="2">
        <v>19.951666666666672</v>
      </c>
      <c r="E16" s="2">
        <v>34.64</v>
      </c>
      <c r="F16" s="93">
        <v>41820</v>
      </c>
      <c r="G16" s="2">
        <v>9.86</v>
      </c>
      <c r="H16" s="93">
        <v>41812</v>
      </c>
      <c r="I16" s="2">
        <v>57.101666666666659</v>
      </c>
      <c r="J16" s="2">
        <v>712.05</v>
      </c>
      <c r="K16" s="2">
        <v>1.9816666666666667</v>
      </c>
      <c r="L16" s="2">
        <v>12.17</v>
      </c>
      <c r="M16" s="93">
        <v>41809</v>
      </c>
      <c r="N16" s="2">
        <v>19.399999999999999</v>
      </c>
      <c r="O16" s="17">
        <v>10</v>
      </c>
      <c r="P16" s="2">
        <v>7.8</v>
      </c>
      <c r="Q16" s="93">
        <v>41799</v>
      </c>
      <c r="R16" s="2">
        <v>22.653000000000002</v>
      </c>
      <c r="S16" s="2">
        <v>155.4182207107952</v>
      </c>
    </row>
    <row r="17" spans="1:19" x14ac:dyDescent="0.2">
      <c r="A17" s="54" t="s">
        <v>7</v>
      </c>
      <c r="B17" s="2">
        <v>15.116774193548387</v>
      </c>
      <c r="C17" s="2">
        <v>29.855483870967745</v>
      </c>
      <c r="D17" s="2">
        <v>22.11354838709677</v>
      </c>
      <c r="E17" s="2">
        <v>35.36</v>
      </c>
      <c r="F17" s="93">
        <v>41846</v>
      </c>
      <c r="G17" s="2">
        <v>11.66</v>
      </c>
      <c r="H17" s="93">
        <v>41845</v>
      </c>
      <c r="I17" s="2">
        <v>49.088387096774184</v>
      </c>
      <c r="J17" s="2">
        <v>813.65</v>
      </c>
      <c r="K17" s="2">
        <v>2.4170967741935483</v>
      </c>
      <c r="L17" s="2">
        <v>10.23</v>
      </c>
      <c r="M17" s="93">
        <v>41827</v>
      </c>
      <c r="N17" s="2">
        <v>0</v>
      </c>
      <c r="O17" s="17">
        <v>0</v>
      </c>
      <c r="P17" s="2">
        <v>0</v>
      </c>
      <c r="Q17" s="93">
        <v>41821</v>
      </c>
      <c r="R17" s="2">
        <v>26.733548387096778</v>
      </c>
      <c r="S17" s="2">
        <v>195.25495608909682</v>
      </c>
    </row>
    <row r="18" spans="1:19" x14ac:dyDescent="0.2">
      <c r="A18" s="54" t="s">
        <v>8</v>
      </c>
      <c r="B18" s="2">
        <v>15.170322580645164</v>
      </c>
      <c r="C18" s="2">
        <v>28.229354838709675</v>
      </c>
      <c r="D18" s="2">
        <v>21.262580645161293</v>
      </c>
      <c r="E18" s="2">
        <v>37.79</v>
      </c>
      <c r="F18" s="93">
        <v>41879</v>
      </c>
      <c r="G18" s="2">
        <v>10.45</v>
      </c>
      <c r="H18" s="93">
        <v>41869</v>
      </c>
      <c r="I18" s="2">
        <v>51.39032258064514</v>
      </c>
      <c r="J18" s="2">
        <v>664.05</v>
      </c>
      <c r="K18" s="2">
        <v>2.54</v>
      </c>
      <c r="L18" s="2">
        <v>15.35</v>
      </c>
      <c r="M18" s="93">
        <v>41866</v>
      </c>
      <c r="N18" s="2">
        <v>16.8</v>
      </c>
      <c r="O18" s="17">
        <v>7</v>
      </c>
      <c r="P18" s="2">
        <v>9</v>
      </c>
      <c r="Q18" s="93">
        <v>41858</v>
      </c>
      <c r="R18" s="2">
        <v>25.177741935483869</v>
      </c>
      <c r="S18" s="2">
        <v>164.65678645394539</v>
      </c>
    </row>
    <row r="19" spans="1:19" x14ac:dyDescent="0.2">
      <c r="A19" s="54" t="s">
        <v>9</v>
      </c>
      <c r="B19" s="2">
        <v>12.863333333333332</v>
      </c>
      <c r="C19" s="2">
        <v>25.311666666666667</v>
      </c>
      <c r="D19" s="2">
        <v>18.551666666666666</v>
      </c>
      <c r="E19" s="2">
        <v>31.24</v>
      </c>
      <c r="F19" s="93">
        <v>41891</v>
      </c>
      <c r="G19" s="2">
        <v>6.11</v>
      </c>
      <c r="H19" s="93">
        <v>41910</v>
      </c>
      <c r="I19" s="2">
        <v>56.390333333333324</v>
      </c>
      <c r="J19" s="2">
        <v>534.86</v>
      </c>
      <c r="K19" s="2">
        <v>2.44</v>
      </c>
      <c r="L19" s="2">
        <v>9.64</v>
      </c>
      <c r="M19" s="93">
        <v>41886</v>
      </c>
      <c r="N19" s="2">
        <v>10.199999999999999</v>
      </c>
      <c r="O19" s="17">
        <v>4</v>
      </c>
      <c r="P19" s="2">
        <v>8.6</v>
      </c>
      <c r="Q19" s="93">
        <v>41899</v>
      </c>
      <c r="R19" s="2">
        <v>21.97966666666667</v>
      </c>
      <c r="S19" s="2">
        <v>126.50788613637421</v>
      </c>
    </row>
    <row r="20" spans="1:19" x14ac:dyDescent="0.2">
      <c r="A20" s="54" t="s">
        <v>10</v>
      </c>
      <c r="B20" s="2">
        <v>9.9432258064516112</v>
      </c>
      <c r="C20" s="2">
        <v>19.999032258064513</v>
      </c>
      <c r="D20" s="2">
        <v>14.347419354838708</v>
      </c>
      <c r="E20" s="2">
        <v>26.84</v>
      </c>
      <c r="F20" s="93">
        <v>41913</v>
      </c>
      <c r="G20" s="2">
        <v>2.02</v>
      </c>
      <c r="H20" s="93">
        <v>41940</v>
      </c>
      <c r="I20" s="2">
        <v>66.660645161290319</v>
      </c>
      <c r="J20" s="2">
        <v>388.48</v>
      </c>
      <c r="K20" s="2">
        <v>2.2267741935483873</v>
      </c>
      <c r="L20" s="2">
        <v>12.27</v>
      </c>
      <c r="M20" s="93">
        <v>41913</v>
      </c>
      <c r="N20" s="2">
        <v>53.4</v>
      </c>
      <c r="O20" s="17">
        <v>10</v>
      </c>
      <c r="P20" s="2">
        <v>16.8</v>
      </c>
      <c r="Q20" s="93">
        <v>41915</v>
      </c>
      <c r="R20" s="2">
        <v>15.854838709677422</v>
      </c>
      <c r="S20" s="2">
        <v>76.59424114882934</v>
      </c>
    </row>
    <row r="21" spans="1:19" x14ac:dyDescent="0.2">
      <c r="A21" s="54" t="s">
        <v>11</v>
      </c>
      <c r="B21" s="2">
        <v>4.1883333333333344</v>
      </c>
      <c r="C21" s="2">
        <v>14.395</v>
      </c>
      <c r="D21" s="2">
        <v>8.8803333333333327</v>
      </c>
      <c r="E21" s="2">
        <v>21.07</v>
      </c>
      <c r="F21" s="93">
        <v>41954</v>
      </c>
      <c r="G21" s="2">
        <v>-4.95</v>
      </c>
      <c r="H21" s="93">
        <v>41961</v>
      </c>
      <c r="I21" s="2">
        <v>57.875666666666675</v>
      </c>
      <c r="J21" s="2">
        <v>281.11</v>
      </c>
      <c r="K21" s="2">
        <v>3.5316666666666658</v>
      </c>
      <c r="L21" s="2">
        <v>16.149999999999999</v>
      </c>
      <c r="M21" s="93">
        <v>41969</v>
      </c>
      <c r="N21" s="2">
        <v>8.1999999999999993</v>
      </c>
      <c r="O21" s="17">
        <v>4</v>
      </c>
      <c r="P21" s="2">
        <v>7.6</v>
      </c>
      <c r="Q21" s="93">
        <v>41963</v>
      </c>
      <c r="R21" s="2">
        <v>9.8910000000000018</v>
      </c>
      <c r="S21" s="2">
        <v>64.094675949704055</v>
      </c>
    </row>
    <row r="22" spans="1:19" ht="13.5" thickBot="1" x14ac:dyDescent="0.25">
      <c r="A22" s="67" t="s">
        <v>12</v>
      </c>
      <c r="B22" s="68">
        <v>1.1238709677419356</v>
      </c>
      <c r="C22" s="68">
        <v>9.7222580645161294</v>
      </c>
      <c r="D22" s="68">
        <v>5.3987096774193555</v>
      </c>
      <c r="E22" s="68">
        <v>16.2</v>
      </c>
      <c r="F22" s="94">
        <v>41977</v>
      </c>
      <c r="G22" s="68">
        <v>-6.42</v>
      </c>
      <c r="H22" s="94">
        <v>41990</v>
      </c>
      <c r="I22" s="68">
        <v>74.332580645161272</v>
      </c>
      <c r="J22" s="68">
        <v>188.26</v>
      </c>
      <c r="K22" s="68">
        <v>2.3848387096774193</v>
      </c>
      <c r="L22" s="68">
        <v>13.25</v>
      </c>
      <c r="M22" s="94">
        <v>41983</v>
      </c>
      <c r="N22" s="68">
        <v>33.200000000000003</v>
      </c>
      <c r="O22" s="69">
        <v>11</v>
      </c>
      <c r="P22" s="68">
        <v>11.8</v>
      </c>
      <c r="Q22" s="94">
        <v>41991</v>
      </c>
      <c r="R22" s="68">
        <v>6.2829032258064519</v>
      </c>
      <c r="S22" s="68">
        <v>31.221545243094489</v>
      </c>
    </row>
    <row r="23" spans="1:19" ht="13.5" thickTop="1" x14ac:dyDescent="0.2">
      <c r="A23" s="54" t="s">
        <v>32</v>
      </c>
      <c r="B23" s="2">
        <v>8.4674514848950331</v>
      </c>
      <c r="C23" s="2">
        <v>19.534861815156169</v>
      </c>
      <c r="D23" s="2">
        <v>13.633915898617511</v>
      </c>
      <c r="E23" s="2">
        <v>37.79</v>
      </c>
      <c r="F23" s="93">
        <v>39322</v>
      </c>
      <c r="G23" s="2">
        <v>-6.42</v>
      </c>
      <c r="H23" s="93">
        <v>39433</v>
      </c>
      <c r="I23" s="2">
        <v>63.605244623655913</v>
      </c>
      <c r="J23" s="2">
        <v>5670.4</v>
      </c>
      <c r="K23" s="2">
        <v>2.6113538786482331</v>
      </c>
      <c r="L23" s="2">
        <v>18.559999999999999</v>
      </c>
      <c r="M23" s="93">
        <v>39148</v>
      </c>
      <c r="N23" s="2">
        <v>485.8</v>
      </c>
      <c r="O23" s="17">
        <v>109</v>
      </c>
      <c r="P23" s="2">
        <v>44.4</v>
      </c>
      <c r="Q23" s="93">
        <v>39174</v>
      </c>
      <c r="R23" s="87">
        <v>15.416919802867383</v>
      </c>
      <c r="S23" s="2">
        <v>1212.9203255686814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-2.19</v>
      </c>
      <c r="G28" s="53" t="s">
        <v>34</v>
      </c>
      <c r="H28" s="88">
        <v>39403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-7.0000000000000007E-2</v>
      </c>
      <c r="G29" s="53" t="s">
        <v>34</v>
      </c>
      <c r="H29" s="88">
        <v>39161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241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9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8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5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4</v>
      </c>
      <c r="G37" s="53" t="s">
        <v>41</v>
      </c>
      <c r="H37" s="53"/>
      <c r="I37" s="53"/>
      <c r="J37" s="53"/>
    </row>
    <row r="38" spans="1:10" x14ac:dyDescent="0.2">
      <c r="F38">
        <f>SUM(F34:F37)</f>
        <v>26</v>
      </c>
    </row>
  </sheetData>
  <phoneticPr fontId="8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activeCell="F31" sqref="F31"/>
    </sheetView>
  </sheetViews>
  <sheetFormatPr baseColWidth="10" defaultRowHeight="12.75" x14ac:dyDescent="0.2"/>
  <cols>
    <col min="2" max="2" width="7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7109375" customWidth="1"/>
  </cols>
  <sheetData>
    <row r="1" spans="1:19" x14ac:dyDescent="0.2">
      <c r="B1" s="54" t="s">
        <v>44</v>
      </c>
    </row>
    <row r="2" spans="1:19" x14ac:dyDescent="0.2">
      <c r="B2" s="54" t="s">
        <v>98</v>
      </c>
    </row>
    <row r="3" spans="1:19" x14ac:dyDescent="0.2">
      <c r="B3" s="1"/>
    </row>
    <row r="4" spans="1:19" x14ac:dyDescent="0.2">
      <c r="B4" s="53" t="s">
        <v>62</v>
      </c>
      <c r="O4" s="95"/>
    </row>
    <row r="5" spans="1:19" x14ac:dyDescent="0.2">
      <c r="B5" s="53" t="s">
        <v>63</v>
      </c>
    </row>
    <row r="6" spans="1:19" x14ac:dyDescent="0.2">
      <c r="B6" s="54"/>
    </row>
    <row r="7" spans="1:19" x14ac:dyDescent="0.2">
      <c r="B7" s="54"/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1.5090322580645161</v>
      </c>
      <c r="C11" s="2">
        <v>12.111290322580647</v>
      </c>
      <c r="D11" s="2">
        <v>6.4396774193548376</v>
      </c>
      <c r="E11" s="2">
        <v>18.059999999999999</v>
      </c>
      <c r="F11" s="93">
        <v>42010</v>
      </c>
      <c r="G11" s="2">
        <v>-4.21</v>
      </c>
      <c r="H11" s="93">
        <v>42006</v>
      </c>
      <c r="I11" s="2">
        <v>76.089354838709681</v>
      </c>
      <c r="J11" s="2">
        <v>225.81</v>
      </c>
      <c r="K11" s="2">
        <v>2.2087096774193546</v>
      </c>
      <c r="L11" s="2">
        <v>14.7</v>
      </c>
      <c r="M11" s="93">
        <v>42015</v>
      </c>
      <c r="N11" s="2">
        <v>12.6</v>
      </c>
      <c r="O11" s="17">
        <v>11</v>
      </c>
      <c r="P11" s="2">
        <v>3.8</v>
      </c>
      <c r="Q11" s="93">
        <v>42007</v>
      </c>
      <c r="R11" s="2">
        <v>6.4338709677419361</v>
      </c>
      <c r="S11" s="2">
        <v>34.90058829303532</v>
      </c>
    </row>
    <row r="12" spans="1:19" x14ac:dyDescent="0.2">
      <c r="A12" s="54" t="s">
        <v>2</v>
      </c>
      <c r="B12" s="2">
        <v>3.1520689655172407</v>
      </c>
      <c r="C12" s="2">
        <v>13.351724137931035</v>
      </c>
      <c r="D12" s="2">
        <v>7.8448275862068977</v>
      </c>
      <c r="E12" s="2">
        <v>19.46</v>
      </c>
      <c r="F12" s="93">
        <v>41697</v>
      </c>
      <c r="G12" s="2">
        <v>-2.67</v>
      </c>
      <c r="H12" s="93">
        <v>41680</v>
      </c>
      <c r="I12" s="2">
        <v>75.841379310344834</v>
      </c>
      <c r="J12" s="2">
        <v>255.36</v>
      </c>
      <c r="K12" s="2">
        <v>2.3451724137931036</v>
      </c>
      <c r="L12" s="2">
        <v>12.78</v>
      </c>
      <c r="M12" s="93">
        <v>41687</v>
      </c>
      <c r="N12" s="2">
        <v>17</v>
      </c>
      <c r="O12" s="17">
        <v>9</v>
      </c>
      <c r="P12" s="2">
        <v>4.4000000000000004</v>
      </c>
      <c r="Q12" s="93">
        <v>41688</v>
      </c>
      <c r="R12" s="2">
        <v>7.8286206896551747</v>
      </c>
      <c r="S12" s="2">
        <v>43.664617120106946</v>
      </c>
    </row>
    <row r="13" spans="1:19" x14ac:dyDescent="0.2">
      <c r="A13" s="54" t="s">
        <v>3</v>
      </c>
      <c r="B13" s="2">
        <v>4.3664516129032265</v>
      </c>
      <c r="C13" s="2">
        <v>14.873870967741937</v>
      </c>
      <c r="D13" s="2">
        <v>9.3380645161290321</v>
      </c>
      <c r="E13" s="2">
        <v>22.36</v>
      </c>
      <c r="F13" s="93">
        <v>41713</v>
      </c>
      <c r="G13" s="2">
        <v>-0.06</v>
      </c>
      <c r="H13" s="93">
        <v>41702</v>
      </c>
      <c r="I13" s="2">
        <v>64.883870967741942</v>
      </c>
      <c r="J13" s="2">
        <v>427.69</v>
      </c>
      <c r="K13" s="2">
        <v>4.0312903225806442</v>
      </c>
      <c r="L13" s="2">
        <v>18.25</v>
      </c>
      <c r="M13" s="93">
        <v>41702</v>
      </c>
      <c r="N13" s="2">
        <v>39.4</v>
      </c>
      <c r="O13" s="17">
        <v>14</v>
      </c>
      <c r="P13" s="2">
        <v>7.8</v>
      </c>
      <c r="Q13" s="93">
        <v>41720</v>
      </c>
      <c r="R13" s="2">
        <v>9.8929032258064531</v>
      </c>
      <c r="S13" s="2">
        <v>87.869031059668202</v>
      </c>
    </row>
    <row r="14" spans="1:19" x14ac:dyDescent="0.2">
      <c r="A14" s="54" t="s">
        <v>4</v>
      </c>
      <c r="B14" s="2">
        <v>7.2709999999999999</v>
      </c>
      <c r="C14" s="2">
        <v>19.317666666666664</v>
      </c>
      <c r="D14" s="2">
        <v>13.015999999999998</v>
      </c>
      <c r="E14" s="2">
        <v>28.43</v>
      </c>
      <c r="F14" s="93">
        <v>41755</v>
      </c>
      <c r="G14" s="2">
        <v>1.42</v>
      </c>
      <c r="H14" s="93">
        <v>41744</v>
      </c>
      <c r="I14" s="2">
        <v>58.380666666666663</v>
      </c>
      <c r="J14" s="2">
        <v>582.66999999999996</v>
      </c>
      <c r="K14" s="2">
        <v>3.3286666666666664</v>
      </c>
      <c r="L14" s="2">
        <v>16.21</v>
      </c>
      <c r="M14" s="93">
        <v>41747</v>
      </c>
      <c r="N14" s="2">
        <v>40.6</v>
      </c>
      <c r="O14" s="17">
        <v>15</v>
      </c>
      <c r="P14" s="2">
        <v>13.4</v>
      </c>
      <c r="Q14" s="93">
        <v>41739</v>
      </c>
      <c r="R14" s="2">
        <v>14.174000000000001</v>
      </c>
      <c r="S14" s="2">
        <v>121.7257457517953</v>
      </c>
    </row>
    <row r="15" spans="1:19" x14ac:dyDescent="0.2">
      <c r="A15" s="54" t="s">
        <v>5</v>
      </c>
      <c r="B15" s="2">
        <v>10.790645161290323</v>
      </c>
      <c r="C15" s="2">
        <v>20.893225806451607</v>
      </c>
      <c r="D15" s="2">
        <v>15.37</v>
      </c>
      <c r="E15" s="2">
        <v>27.57</v>
      </c>
      <c r="F15" s="93">
        <v>41762</v>
      </c>
      <c r="G15" s="2">
        <v>6.45</v>
      </c>
      <c r="H15" s="93">
        <v>41760</v>
      </c>
      <c r="I15" s="2">
        <v>70.221935483870965</v>
      </c>
      <c r="J15" s="2">
        <v>547.86</v>
      </c>
      <c r="K15" s="2">
        <v>2.0625806451612907</v>
      </c>
      <c r="L15" s="2">
        <v>9.9</v>
      </c>
      <c r="M15" s="93">
        <v>41763</v>
      </c>
      <c r="N15" s="2">
        <v>164.6</v>
      </c>
      <c r="O15" s="17">
        <v>21</v>
      </c>
      <c r="P15" s="2">
        <v>35.4</v>
      </c>
      <c r="Q15" s="93">
        <v>41769</v>
      </c>
      <c r="R15" s="2">
        <v>17.823548387096775</v>
      </c>
      <c r="S15" s="2">
        <v>113.04302633498769</v>
      </c>
    </row>
    <row r="16" spans="1:19" x14ac:dyDescent="0.2">
      <c r="A16" s="54" t="s">
        <v>6</v>
      </c>
      <c r="B16" s="2">
        <v>13.802666666666669</v>
      </c>
      <c r="C16" s="2">
        <v>25.18</v>
      </c>
      <c r="D16" s="2">
        <v>18.992666666666668</v>
      </c>
      <c r="E16" s="2">
        <v>33.590000000000003</v>
      </c>
      <c r="F16" s="93">
        <v>41811</v>
      </c>
      <c r="G16" s="2">
        <v>8.99</v>
      </c>
      <c r="H16" s="93">
        <v>41808</v>
      </c>
      <c r="I16" s="2">
        <v>62.565333333333328</v>
      </c>
      <c r="J16" s="2">
        <v>726.73</v>
      </c>
      <c r="K16" s="2">
        <v>2.3826666666666667</v>
      </c>
      <c r="L16" s="2">
        <v>13.54</v>
      </c>
      <c r="M16" s="93">
        <v>41811</v>
      </c>
      <c r="N16" s="2">
        <v>51</v>
      </c>
      <c r="O16" s="17">
        <v>9</v>
      </c>
      <c r="P16" s="2">
        <v>27.2</v>
      </c>
      <c r="Q16" s="93">
        <v>41799</v>
      </c>
      <c r="R16" s="2">
        <v>19.271666666666665</v>
      </c>
      <c r="S16" s="2">
        <v>154.99222835020285</v>
      </c>
    </row>
    <row r="17" spans="1:19" x14ac:dyDescent="0.2">
      <c r="A17" s="54" t="s">
        <v>7</v>
      </c>
      <c r="B17" s="2">
        <v>14.760645161290324</v>
      </c>
      <c r="C17" s="2">
        <v>29.553870967741929</v>
      </c>
      <c r="D17" s="2">
        <v>21.786774193548389</v>
      </c>
      <c r="E17" s="2">
        <v>35.729999999999997</v>
      </c>
      <c r="F17" s="93">
        <v>41851</v>
      </c>
      <c r="G17" s="2">
        <v>9.4600000000000009</v>
      </c>
      <c r="H17" s="93">
        <v>41824</v>
      </c>
      <c r="I17" s="2">
        <v>55.430322580645147</v>
      </c>
      <c r="J17" s="2">
        <v>798.77</v>
      </c>
      <c r="K17" s="2">
        <v>2.0548387096774192</v>
      </c>
      <c r="L17" s="2">
        <v>10.49</v>
      </c>
      <c r="M17" s="93">
        <v>41843</v>
      </c>
      <c r="N17" s="2">
        <v>33</v>
      </c>
      <c r="O17" s="17">
        <v>6</v>
      </c>
      <c r="P17" s="2">
        <v>14</v>
      </c>
      <c r="Q17" s="93">
        <v>41831</v>
      </c>
      <c r="R17" s="2">
        <v>24.853870967741937</v>
      </c>
      <c r="S17" s="2">
        <v>179.23996988007445</v>
      </c>
    </row>
    <row r="18" spans="1:19" x14ac:dyDescent="0.2">
      <c r="A18" s="54" t="s">
        <v>8</v>
      </c>
      <c r="B18" s="2">
        <v>15.386129032258065</v>
      </c>
      <c r="C18" s="2">
        <v>30.12</v>
      </c>
      <c r="D18" s="2">
        <v>22.214516129032255</v>
      </c>
      <c r="E18" s="2">
        <v>36.99</v>
      </c>
      <c r="F18" s="93">
        <v>41856</v>
      </c>
      <c r="G18" s="2">
        <v>9.86</v>
      </c>
      <c r="H18" s="93">
        <v>41875</v>
      </c>
      <c r="I18" s="2">
        <v>53.734516129032258</v>
      </c>
      <c r="J18" s="2">
        <v>708.52</v>
      </c>
      <c r="K18" s="2">
        <v>2.0096774193548383</v>
      </c>
      <c r="L18" s="2">
        <v>10.02</v>
      </c>
      <c r="M18" s="93">
        <v>41866</v>
      </c>
      <c r="N18" s="2">
        <v>1.8</v>
      </c>
      <c r="O18" s="17">
        <v>4</v>
      </c>
      <c r="P18" s="2">
        <v>0.8</v>
      </c>
      <c r="Q18" s="93">
        <v>41865</v>
      </c>
      <c r="R18" s="2">
        <v>26.994193548387102</v>
      </c>
      <c r="S18" s="2">
        <v>166.49707824275367</v>
      </c>
    </row>
    <row r="19" spans="1:19" x14ac:dyDescent="0.2">
      <c r="A19" s="54" t="s">
        <v>9</v>
      </c>
      <c r="B19" s="2">
        <v>12.318333333333337</v>
      </c>
      <c r="C19" s="2">
        <v>25.026666666666678</v>
      </c>
      <c r="D19" s="2">
        <v>18.243666666666662</v>
      </c>
      <c r="E19" s="2">
        <v>31.57</v>
      </c>
      <c r="F19" s="93">
        <v>41884</v>
      </c>
      <c r="G19" s="2">
        <v>5.0999999999999996</v>
      </c>
      <c r="H19" s="93">
        <v>41909</v>
      </c>
      <c r="I19" s="2">
        <v>58.448999999999998</v>
      </c>
      <c r="J19" s="2">
        <v>509.55</v>
      </c>
      <c r="K19" s="2">
        <v>2.1423333333333332</v>
      </c>
      <c r="L19" s="2">
        <v>9.8000000000000007</v>
      </c>
      <c r="M19" s="93">
        <v>41887</v>
      </c>
      <c r="N19" s="2">
        <v>23.6</v>
      </c>
      <c r="O19" s="17">
        <v>4</v>
      </c>
      <c r="P19" s="2">
        <v>14.8</v>
      </c>
      <c r="Q19" s="93">
        <v>41891</v>
      </c>
      <c r="R19" s="2">
        <v>21.621333333333336</v>
      </c>
      <c r="S19" s="2">
        <v>112.89149371622464</v>
      </c>
    </row>
    <row r="20" spans="1:19" x14ac:dyDescent="0.2">
      <c r="A20" s="54" t="s">
        <v>10</v>
      </c>
      <c r="B20" s="2">
        <v>8.1012903225806454</v>
      </c>
      <c r="C20" s="2">
        <v>18.668709677419351</v>
      </c>
      <c r="D20" s="2">
        <v>13.007741935483873</v>
      </c>
      <c r="E20" s="2">
        <v>24.69</v>
      </c>
      <c r="F20" s="93">
        <v>41927</v>
      </c>
      <c r="G20" s="2">
        <v>0.36</v>
      </c>
      <c r="H20" s="93">
        <v>41936</v>
      </c>
      <c r="I20" s="2">
        <v>69.32903225806453</v>
      </c>
      <c r="J20" s="2">
        <v>318.82</v>
      </c>
      <c r="K20" s="2">
        <v>1.8651612903225809</v>
      </c>
      <c r="L20" s="2">
        <v>12.5</v>
      </c>
      <c r="M20" s="93">
        <v>41941</v>
      </c>
      <c r="N20" s="2">
        <v>55.6</v>
      </c>
      <c r="O20" s="17">
        <v>12</v>
      </c>
      <c r="P20" s="2">
        <v>17</v>
      </c>
      <c r="Q20" s="93">
        <v>41943</v>
      </c>
      <c r="R20" s="2">
        <v>15.260967741935479</v>
      </c>
      <c r="S20" s="2">
        <v>61.105618505433988</v>
      </c>
    </row>
    <row r="21" spans="1:19" x14ac:dyDescent="0.2">
      <c r="A21" s="54" t="s">
        <v>11</v>
      </c>
      <c r="B21" s="2">
        <v>5.1806666666666663</v>
      </c>
      <c r="C21" s="2">
        <v>11.871999999999998</v>
      </c>
      <c r="D21" s="2">
        <v>8.4156666666666684</v>
      </c>
      <c r="E21" s="2">
        <v>15.14</v>
      </c>
      <c r="F21" s="93">
        <v>41964</v>
      </c>
      <c r="G21" s="2">
        <v>-2.87</v>
      </c>
      <c r="H21" s="93">
        <v>41971</v>
      </c>
      <c r="I21" s="2">
        <v>72.553000000000011</v>
      </c>
      <c r="J21" s="2">
        <v>216.07</v>
      </c>
      <c r="K21" s="2">
        <v>3.0673333333333344</v>
      </c>
      <c r="L21" s="2">
        <v>13.09</v>
      </c>
      <c r="M21" s="93">
        <v>41945</v>
      </c>
      <c r="N21" s="2">
        <v>91</v>
      </c>
      <c r="O21" s="17">
        <v>11</v>
      </c>
      <c r="P21" s="2">
        <v>67</v>
      </c>
      <c r="Q21" s="93">
        <v>41945</v>
      </c>
      <c r="R21" s="2">
        <v>8.778666666666668</v>
      </c>
      <c r="S21" s="2">
        <v>41.810988655521932</v>
      </c>
    </row>
    <row r="22" spans="1:19" ht="13.5" thickBot="1" x14ac:dyDescent="0.25">
      <c r="A22" s="67" t="s">
        <v>12</v>
      </c>
      <c r="B22" s="68">
        <v>2.5474193548387096</v>
      </c>
      <c r="C22" s="68">
        <v>8.6474193548387088</v>
      </c>
      <c r="D22" s="68">
        <v>5.3383870967741931</v>
      </c>
      <c r="E22" s="68">
        <v>13.46</v>
      </c>
      <c r="F22" s="94">
        <v>41978</v>
      </c>
      <c r="G22" s="68">
        <v>-4.75</v>
      </c>
      <c r="H22" s="94">
        <v>41998</v>
      </c>
      <c r="I22" s="68">
        <v>81.694193548387105</v>
      </c>
      <c r="J22" s="68">
        <v>133.54</v>
      </c>
      <c r="K22" s="68">
        <v>2.8174193548387092</v>
      </c>
      <c r="L22" s="68">
        <v>12.5</v>
      </c>
      <c r="M22" s="94">
        <v>41990</v>
      </c>
      <c r="N22" s="68">
        <v>58.8</v>
      </c>
      <c r="O22" s="69">
        <v>17</v>
      </c>
      <c r="P22" s="68">
        <v>17.399999999999999</v>
      </c>
      <c r="Q22" s="94">
        <v>41982</v>
      </c>
      <c r="R22" s="68">
        <v>5.8890322580645167</v>
      </c>
      <c r="S22" s="68">
        <v>28.273030333598257</v>
      </c>
    </row>
    <row r="23" spans="1:19" ht="13.5" thickTop="1" x14ac:dyDescent="0.2">
      <c r="A23" s="54" t="s">
        <v>32</v>
      </c>
      <c r="B23" s="2">
        <v>8.2655290446174767</v>
      </c>
      <c r="C23" s="2">
        <v>19.134703714003212</v>
      </c>
      <c r="D23" s="2">
        <v>13.333999073044124</v>
      </c>
      <c r="E23" s="2">
        <v>36.99</v>
      </c>
      <c r="F23" s="93">
        <v>39665</v>
      </c>
      <c r="G23" s="2">
        <v>-4.75</v>
      </c>
      <c r="H23" s="93">
        <v>39807</v>
      </c>
      <c r="I23" s="2">
        <v>66.597717093066379</v>
      </c>
      <c r="J23" s="2">
        <v>5451.39</v>
      </c>
      <c r="K23" s="2">
        <v>2.526320819428995</v>
      </c>
      <c r="L23" s="2">
        <v>18.25</v>
      </c>
      <c r="M23" s="93">
        <v>39511</v>
      </c>
      <c r="N23" s="2">
        <v>589</v>
      </c>
      <c r="O23" s="17">
        <v>133</v>
      </c>
      <c r="P23" s="2">
        <v>67</v>
      </c>
      <c r="Q23" s="93">
        <v>39754</v>
      </c>
      <c r="R23" s="87">
        <v>14.901889537758002</v>
      </c>
      <c r="S23" s="2">
        <v>1146.0134162434031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-0.65</v>
      </c>
      <c r="G28" s="53" t="s">
        <v>34</v>
      </c>
      <c r="H28" s="88">
        <v>39779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-0.06</v>
      </c>
      <c r="G29" s="53" t="s">
        <v>34</v>
      </c>
      <c r="H29" s="88">
        <v>39511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267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14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10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8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>
        <f>SUM(F34:F37)</f>
        <v>32</v>
      </c>
    </row>
    <row r="39" spans="1:10" x14ac:dyDescent="0.2">
      <c r="B39" s="54"/>
    </row>
  </sheetData>
  <phoneticPr fontId="8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99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112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0.79967741935483871</v>
      </c>
      <c r="C11" s="2">
        <v>8.9038709677419341</v>
      </c>
      <c r="D11" s="2">
        <v>4.5203225806451615</v>
      </c>
      <c r="E11" s="2">
        <v>18.350000000000001</v>
      </c>
      <c r="F11" s="93">
        <v>42023</v>
      </c>
      <c r="G11" s="2">
        <v>-3.07</v>
      </c>
      <c r="H11" s="93">
        <v>42013</v>
      </c>
      <c r="I11" s="2">
        <v>86.214516129032262</v>
      </c>
      <c r="J11" s="2">
        <v>187</v>
      </c>
      <c r="K11" s="2">
        <v>2.3580645161290317</v>
      </c>
      <c r="L11" s="2">
        <v>20.6</v>
      </c>
      <c r="M11" s="93">
        <v>42028</v>
      </c>
      <c r="N11" s="2">
        <v>49.8</v>
      </c>
      <c r="O11" s="17">
        <v>21</v>
      </c>
      <c r="P11" s="2">
        <v>19.600000000000001</v>
      </c>
      <c r="Q11" s="93">
        <v>42031</v>
      </c>
      <c r="R11" s="2">
        <v>5.0383870967741924</v>
      </c>
      <c r="S11" s="2">
        <v>26.21650522893399</v>
      </c>
    </row>
    <row r="12" spans="1:19" x14ac:dyDescent="0.2">
      <c r="A12" s="54" t="s">
        <v>2</v>
      </c>
      <c r="B12" s="2">
        <v>2.7771428571428567</v>
      </c>
      <c r="C12" s="2">
        <v>11.820714285714288</v>
      </c>
      <c r="D12" s="2">
        <v>6.9535714285714283</v>
      </c>
      <c r="E12" s="2">
        <v>15.72</v>
      </c>
      <c r="F12" s="93">
        <v>41697</v>
      </c>
      <c r="G12" s="2">
        <v>-2.13</v>
      </c>
      <c r="H12" s="93">
        <v>41697</v>
      </c>
      <c r="I12" s="2">
        <v>71.757857142857134</v>
      </c>
      <c r="J12" s="2">
        <v>300.67</v>
      </c>
      <c r="K12" s="2">
        <v>3.8603571428571426</v>
      </c>
      <c r="L12" s="2">
        <v>16.27</v>
      </c>
      <c r="M12" s="93">
        <v>41681</v>
      </c>
      <c r="N12" s="2">
        <v>14.2</v>
      </c>
      <c r="O12" s="17">
        <v>7</v>
      </c>
      <c r="P12" s="2">
        <v>5.6</v>
      </c>
      <c r="Q12" s="93">
        <v>41672</v>
      </c>
      <c r="R12" s="2">
        <v>6.7503571428571432</v>
      </c>
      <c r="S12" s="2">
        <v>52.801812249908927</v>
      </c>
    </row>
    <row r="13" spans="1:19" x14ac:dyDescent="0.2">
      <c r="A13" s="54" t="s">
        <v>3</v>
      </c>
      <c r="B13" s="2">
        <v>4.2348387096774207</v>
      </c>
      <c r="C13" s="2">
        <v>16.476451612903222</v>
      </c>
      <c r="D13" s="2">
        <v>10.043225806451613</v>
      </c>
      <c r="E13" s="2">
        <v>24.09</v>
      </c>
      <c r="F13" s="93">
        <v>41718</v>
      </c>
      <c r="G13" s="2">
        <v>0.47</v>
      </c>
      <c r="H13" s="93">
        <v>41703</v>
      </c>
      <c r="I13" s="2">
        <v>60.706774193548391</v>
      </c>
      <c r="J13" s="2">
        <v>507.32</v>
      </c>
      <c r="K13" s="2">
        <v>3.4961290322580649</v>
      </c>
      <c r="L13" s="2">
        <v>17.399999999999999</v>
      </c>
      <c r="M13" s="93">
        <v>41703</v>
      </c>
      <c r="N13" s="2">
        <v>27</v>
      </c>
      <c r="O13" s="17">
        <v>6</v>
      </c>
      <c r="P13" s="2">
        <v>15.2</v>
      </c>
      <c r="Q13" s="93">
        <v>41703</v>
      </c>
      <c r="R13" s="2">
        <v>9.9512903225806451</v>
      </c>
      <c r="S13" s="2">
        <v>97.264834701329704</v>
      </c>
    </row>
    <row r="14" spans="1:19" x14ac:dyDescent="0.2">
      <c r="A14" s="54" t="s">
        <v>4</v>
      </c>
      <c r="B14" s="2">
        <v>6.46</v>
      </c>
      <c r="C14" s="2">
        <v>17.381333333333334</v>
      </c>
      <c r="D14" s="2">
        <v>11.522</v>
      </c>
      <c r="E14" s="2">
        <v>27.83</v>
      </c>
      <c r="F14" s="93">
        <v>41753</v>
      </c>
      <c r="G14" s="2">
        <v>2.83</v>
      </c>
      <c r="H14" s="93">
        <v>41738</v>
      </c>
      <c r="I14" s="2">
        <v>65.637666666666675</v>
      </c>
      <c r="J14" s="2">
        <v>530.89</v>
      </c>
      <c r="K14" s="2">
        <v>3.5066666666666664</v>
      </c>
      <c r="L14" s="2">
        <v>13.99</v>
      </c>
      <c r="M14" s="93">
        <v>41744</v>
      </c>
      <c r="N14" s="2">
        <v>29</v>
      </c>
      <c r="O14" s="17">
        <v>11</v>
      </c>
      <c r="P14" s="2">
        <v>7.4</v>
      </c>
      <c r="Q14" s="93">
        <v>41739</v>
      </c>
      <c r="R14" s="2">
        <v>12.459666666666667</v>
      </c>
      <c r="S14" s="2">
        <v>104.09432748555912</v>
      </c>
    </row>
    <row r="15" spans="1:19" x14ac:dyDescent="0.2">
      <c r="A15" s="54" t="s">
        <v>5</v>
      </c>
      <c r="B15" s="2">
        <v>11.305806451612906</v>
      </c>
      <c r="C15" s="2">
        <v>24.900967741935482</v>
      </c>
      <c r="D15" s="2">
        <v>17.845806451612905</v>
      </c>
      <c r="E15" s="2">
        <v>30.71</v>
      </c>
      <c r="F15" s="93">
        <v>41779</v>
      </c>
      <c r="G15" s="2">
        <v>7.05</v>
      </c>
      <c r="H15" s="93">
        <v>41775</v>
      </c>
      <c r="I15" s="2">
        <v>60.54451612903226</v>
      </c>
      <c r="J15" s="2">
        <v>729.82</v>
      </c>
      <c r="K15" s="2">
        <v>2.7103225806451614</v>
      </c>
      <c r="L15" s="2">
        <v>12.76</v>
      </c>
      <c r="M15" s="93">
        <v>41764</v>
      </c>
      <c r="N15" s="2">
        <v>32.799999999999997</v>
      </c>
      <c r="O15" s="17">
        <v>10</v>
      </c>
      <c r="P15" s="2">
        <v>21.2</v>
      </c>
      <c r="Q15" s="93">
        <v>41783</v>
      </c>
      <c r="R15" s="2">
        <v>19.667741935483864</v>
      </c>
      <c r="S15" s="2">
        <v>156.26462392998621</v>
      </c>
    </row>
    <row r="16" spans="1:19" x14ac:dyDescent="0.2">
      <c r="A16" s="54" t="s">
        <v>6</v>
      </c>
      <c r="B16" s="2">
        <v>14.748000000000003</v>
      </c>
      <c r="C16" s="2">
        <v>29.086666666666662</v>
      </c>
      <c r="D16" s="2">
        <v>21.802666666666664</v>
      </c>
      <c r="E16" s="2">
        <v>36.450000000000003</v>
      </c>
      <c r="F16" s="93">
        <v>41803</v>
      </c>
      <c r="G16" s="2">
        <v>8.32</v>
      </c>
      <c r="H16" s="93">
        <v>41799</v>
      </c>
      <c r="I16" s="2">
        <v>55.407666666666664</v>
      </c>
      <c r="J16" s="2">
        <v>735.17</v>
      </c>
      <c r="K16" s="2">
        <v>2.0373333333333332</v>
      </c>
      <c r="L16" s="2">
        <v>13.92</v>
      </c>
      <c r="M16" s="93">
        <v>41803</v>
      </c>
      <c r="N16" s="2">
        <v>11.4</v>
      </c>
      <c r="O16" s="17">
        <v>10</v>
      </c>
      <c r="P16" s="2">
        <v>4</v>
      </c>
      <c r="Q16" s="93">
        <v>41807</v>
      </c>
      <c r="R16" s="2">
        <v>25.708666666666659</v>
      </c>
      <c r="S16" s="2">
        <v>169.15195922194721</v>
      </c>
    </row>
    <row r="17" spans="1:19" x14ac:dyDescent="0.2">
      <c r="A17" s="54" t="s">
        <v>7</v>
      </c>
      <c r="B17" s="2">
        <v>16.249032258064513</v>
      </c>
      <c r="C17" s="2">
        <v>31.477741935483877</v>
      </c>
      <c r="D17" s="2">
        <v>23.373870967741933</v>
      </c>
      <c r="E17" s="2">
        <v>38.729999999999997</v>
      </c>
      <c r="F17" s="93">
        <v>41833</v>
      </c>
      <c r="G17" s="2">
        <v>12.47</v>
      </c>
      <c r="H17" s="93">
        <v>41831</v>
      </c>
      <c r="I17" s="2">
        <v>53.967419354838704</v>
      </c>
      <c r="J17" s="2">
        <v>852.37</v>
      </c>
      <c r="K17" s="2">
        <v>2.253870967741936</v>
      </c>
      <c r="L17" s="2">
        <v>11.58</v>
      </c>
      <c r="M17" s="93">
        <v>41837</v>
      </c>
      <c r="N17" s="2">
        <v>27</v>
      </c>
      <c r="O17" s="17">
        <v>2</v>
      </c>
      <c r="P17" s="2">
        <v>17.2</v>
      </c>
      <c r="Q17" s="93">
        <v>41840</v>
      </c>
      <c r="R17" s="2">
        <v>28.453225806451613</v>
      </c>
      <c r="S17" s="2">
        <v>201.45895097151276</v>
      </c>
    </row>
    <row r="18" spans="1:19" x14ac:dyDescent="0.2">
      <c r="A18" s="54" t="s">
        <v>8</v>
      </c>
      <c r="B18" s="2">
        <v>17.144516129032255</v>
      </c>
      <c r="C18" s="2">
        <v>31.413548387096771</v>
      </c>
      <c r="D18" s="2">
        <v>23.567741935483873</v>
      </c>
      <c r="E18" s="2">
        <v>37.39</v>
      </c>
      <c r="F18" s="93">
        <v>41869</v>
      </c>
      <c r="G18" s="2">
        <v>13.34</v>
      </c>
      <c r="H18" s="93">
        <v>41882</v>
      </c>
      <c r="I18" s="2">
        <v>56.961612903225799</v>
      </c>
      <c r="J18" s="2">
        <v>706.12</v>
      </c>
      <c r="K18" s="2">
        <v>2.169354838709677</v>
      </c>
      <c r="L18" s="2">
        <v>11.64</v>
      </c>
      <c r="M18" s="93">
        <v>41852</v>
      </c>
      <c r="N18" s="2">
        <v>48.8</v>
      </c>
      <c r="O18" s="17">
        <v>5</v>
      </c>
      <c r="P18" s="2">
        <v>25.4</v>
      </c>
      <c r="Q18" s="93">
        <v>41856</v>
      </c>
      <c r="R18" s="2">
        <v>26.701612903225808</v>
      </c>
      <c r="S18" s="2">
        <v>172.21193192778676</v>
      </c>
    </row>
    <row r="19" spans="1:19" x14ac:dyDescent="0.2">
      <c r="A19" s="54" t="s">
        <v>9</v>
      </c>
      <c r="B19" s="2">
        <v>13.706000000000001</v>
      </c>
      <c r="C19" s="2">
        <v>25.812666666666662</v>
      </c>
      <c r="D19" s="2">
        <v>19.42733333333333</v>
      </c>
      <c r="E19" s="2">
        <v>31.51</v>
      </c>
      <c r="F19" s="93">
        <v>41892</v>
      </c>
      <c r="G19" s="2">
        <v>8.7200000000000006</v>
      </c>
      <c r="H19" s="93">
        <v>41899</v>
      </c>
      <c r="I19" s="2">
        <v>62.184333333333335</v>
      </c>
      <c r="J19" s="2">
        <v>528.28934400000003</v>
      </c>
      <c r="K19" s="2">
        <v>2.0986666666666669</v>
      </c>
      <c r="L19" s="2">
        <v>10.07</v>
      </c>
      <c r="M19" s="93">
        <v>41903</v>
      </c>
      <c r="N19" s="2">
        <v>15.8</v>
      </c>
      <c r="O19" s="17">
        <v>3</v>
      </c>
      <c r="P19" s="2">
        <v>14.8</v>
      </c>
      <c r="Q19" s="93">
        <v>41900</v>
      </c>
      <c r="R19" s="2">
        <v>22.885333333333328</v>
      </c>
      <c r="S19" s="2">
        <v>114.8157512892806</v>
      </c>
    </row>
    <row r="20" spans="1:19" x14ac:dyDescent="0.2">
      <c r="A20" s="54" t="s">
        <v>10</v>
      </c>
      <c r="B20" s="2">
        <v>10.869677419354844</v>
      </c>
      <c r="C20" s="2">
        <v>22.003225806451617</v>
      </c>
      <c r="D20" s="2">
        <v>16.03483870967742</v>
      </c>
      <c r="E20" s="2">
        <v>30.18</v>
      </c>
      <c r="F20" s="93">
        <v>41917</v>
      </c>
      <c r="G20" s="2">
        <v>0.15</v>
      </c>
      <c r="H20" s="93">
        <v>41931</v>
      </c>
      <c r="I20" s="2">
        <v>65.042580645161294</v>
      </c>
      <c r="J20" s="2">
        <v>375.19891200000012</v>
      </c>
      <c r="K20" s="2">
        <v>2.1990322580645159</v>
      </c>
      <c r="L20" s="2">
        <v>11.13</v>
      </c>
      <c r="M20" s="93">
        <v>41929</v>
      </c>
      <c r="N20" s="2">
        <v>32.799999999999997</v>
      </c>
      <c r="O20" s="17">
        <v>7</v>
      </c>
      <c r="P20" s="2">
        <v>24.4</v>
      </c>
      <c r="Q20" s="93">
        <v>41934</v>
      </c>
      <c r="R20" s="2">
        <v>17.842580645161295</v>
      </c>
      <c r="S20" s="2">
        <v>82.696925664737222</v>
      </c>
    </row>
    <row r="21" spans="1:19" x14ac:dyDescent="0.2">
      <c r="A21" s="54" t="s">
        <v>11</v>
      </c>
      <c r="B21" s="2">
        <v>6.2953333333333319</v>
      </c>
      <c r="C21" s="2">
        <v>14.778333333333332</v>
      </c>
      <c r="D21" s="2">
        <v>10.352666666666668</v>
      </c>
      <c r="E21" s="2">
        <v>21.58</v>
      </c>
      <c r="F21" s="93">
        <v>41958</v>
      </c>
      <c r="G21" s="2">
        <v>-0.05</v>
      </c>
      <c r="H21" s="93">
        <v>41973</v>
      </c>
      <c r="I21" s="2">
        <v>80.049333333333337</v>
      </c>
      <c r="J21" s="2">
        <v>201.77596799999998</v>
      </c>
      <c r="K21" s="2">
        <v>2.0150000000000001</v>
      </c>
      <c r="L21" s="2">
        <v>14.88</v>
      </c>
      <c r="M21" s="93">
        <v>41951</v>
      </c>
      <c r="N21" s="2">
        <v>60.6</v>
      </c>
      <c r="O21" s="17">
        <v>15</v>
      </c>
      <c r="P21" s="2">
        <v>23.8</v>
      </c>
      <c r="Q21" s="93">
        <v>41951</v>
      </c>
      <c r="R21" s="2">
        <v>10.943000000000001</v>
      </c>
      <c r="S21" s="2">
        <v>34.54014679613978</v>
      </c>
    </row>
    <row r="22" spans="1:19" ht="13.5" thickBot="1" x14ac:dyDescent="0.25">
      <c r="A22" s="67" t="s">
        <v>12</v>
      </c>
      <c r="B22" s="68">
        <v>2.0916129032258066</v>
      </c>
      <c r="C22" s="68">
        <v>9.4729032258064532</v>
      </c>
      <c r="D22" s="68">
        <v>5.6396774193548378</v>
      </c>
      <c r="E22" s="68">
        <v>17.82</v>
      </c>
      <c r="F22" s="94">
        <v>41997</v>
      </c>
      <c r="G22" s="68">
        <v>-6.56</v>
      </c>
      <c r="H22" s="94">
        <v>41991</v>
      </c>
      <c r="I22" s="68">
        <v>80.451935483870983</v>
      </c>
      <c r="J22" s="68">
        <v>162.40417599999995</v>
      </c>
      <c r="K22" s="68">
        <v>2.6796774193548383</v>
      </c>
      <c r="L22" s="68">
        <v>13.09</v>
      </c>
      <c r="M22" s="94">
        <v>42003</v>
      </c>
      <c r="N22" s="68">
        <v>57.2</v>
      </c>
      <c r="O22" s="69">
        <v>17</v>
      </c>
      <c r="P22" s="68">
        <v>20.399999999999999</v>
      </c>
      <c r="Q22" s="94">
        <v>41999</v>
      </c>
      <c r="R22" s="68">
        <v>6.112580645161291</v>
      </c>
      <c r="S22" s="68">
        <v>27.58477719773591</v>
      </c>
    </row>
    <row r="23" spans="1:19" ht="13.5" thickTop="1" x14ac:dyDescent="0.2">
      <c r="A23" s="54" t="s">
        <v>32</v>
      </c>
      <c r="B23" s="2">
        <v>8.8901364567332326</v>
      </c>
      <c r="C23" s="2">
        <v>20.294035330261135</v>
      </c>
      <c r="D23" s="2">
        <v>14.256976830517152</v>
      </c>
      <c r="E23" s="2">
        <v>38.729999999999997</v>
      </c>
      <c r="F23" s="93">
        <v>40007</v>
      </c>
      <c r="G23" s="2">
        <v>-6.56</v>
      </c>
      <c r="H23" s="93">
        <v>40165</v>
      </c>
      <c r="I23" s="2">
        <v>66.577184331797241</v>
      </c>
      <c r="J23" s="2">
        <v>5817.0283999999992</v>
      </c>
      <c r="K23" s="2">
        <v>2.6153729518689195</v>
      </c>
      <c r="L23" s="2">
        <v>20.6</v>
      </c>
      <c r="M23" s="93">
        <v>39837</v>
      </c>
      <c r="N23" s="2">
        <v>406.4</v>
      </c>
      <c r="O23" s="17">
        <v>114</v>
      </c>
      <c r="P23" s="2">
        <v>25.4</v>
      </c>
      <c r="Q23" s="93">
        <v>40030</v>
      </c>
      <c r="R23" s="2">
        <v>16.04287026369688</v>
      </c>
      <c r="S23" s="2">
        <v>1239.1025466648584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-0.05</v>
      </c>
      <c r="G28" s="53" t="s">
        <v>34</v>
      </c>
      <c r="H28" s="88">
        <v>40147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-0.18</v>
      </c>
      <c r="G29" s="53" t="s">
        <v>34</v>
      </c>
      <c r="H29" s="88">
        <v>39872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274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11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10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7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1</v>
      </c>
      <c r="G37" s="53" t="s">
        <v>41</v>
      </c>
      <c r="H37" s="53"/>
      <c r="I37" s="53"/>
      <c r="J37" s="53"/>
    </row>
    <row r="38" spans="1:10" x14ac:dyDescent="0.2">
      <c r="F38">
        <f>SUM(F34:F37)</f>
        <v>29</v>
      </c>
    </row>
  </sheetData>
  <phoneticPr fontId="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J39" sqref="J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103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2.0096774193548388</v>
      </c>
      <c r="C11" s="2">
        <v>8.1054838709677401</v>
      </c>
      <c r="D11" s="2">
        <v>4.904516129032257</v>
      </c>
      <c r="E11" s="2">
        <v>12.86</v>
      </c>
      <c r="F11" s="93">
        <v>42026</v>
      </c>
      <c r="G11" s="2">
        <v>-4.0199999999999996</v>
      </c>
      <c r="H11" s="93">
        <v>42014</v>
      </c>
      <c r="I11" s="2">
        <v>82.36</v>
      </c>
      <c r="J11" s="2">
        <v>178.19</v>
      </c>
      <c r="K11" s="2">
        <v>3.1254838709677424</v>
      </c>
      <c r="L11" s="2">
        <v>18.86</v>
      </c>
      <c r="M11" s="93">
        <v>42018</v>
      </c>
      <c r="N11" s="2">
        <v>23</v>
      </c>
      <c r="O11" s="17">
        <v>15</v>
      </c>
      <c r="P11" s="2">
        <v>4.2</v>
      </c>
      <c r="Q11" s="93">
        <v>42009</v>
      </c>
      <c r="R11" s="2">
        <v>5.5193548387096776</v>
      </c>
      <c r="S11" s="2">
        <v>28.209680562289392</v>
      </c>
    </row>
    <row r="12" spans="1:19" x14ac:dyDescent="0.2">
      <c r="A12" s="54" t="s">
        <v>2</v>
      </c>
      <c r="B12" s="2">
        <v>1.905357142857143</v>
      </c>
      <c r="C12" s="2">
        <v>9.4982142857142851</v>
      </c>
      <c r="D12" s="2">
        <v>5.6283630952380959</v>
      </c>
      <c r="E12" s="2">
        <v>19.04</v>
      </c>
      <c r="F12" s="93">
        <v>41697</v>
      </c>
      <c r="G12" s="2">
        <v>-3.01</v>
      </c>
      <c r="H12" s="93">
        <v>41682</v>
      </c>
      <c r="I12" s="2">
        <v>76.496778273809539</v>
      </c>
      <c r="J12" s="2">
        <v>218.23</v>
      </c>
      <c r="K12" s="2">
        <v>3.1142782738095245</v>
      </c>
      <c r="L12" s="2">
        <v>15.15</v>
      </c>
      <c r="M12" s="93">
        <v>41697</v>
      </c>
      <c r="N12" s="2">
        <v>36</v>
      </c>
      <c r="O12" s="17">
        <v>12</v>
      </c>
      <c r="P12" s="2">
        <v>11</v>
      </c>
      <c r="Q12" s="93">
        <v>41674</v>
      </c>
      <c r="R12" s="2">
        <v>5.7868303571428585</v>
      </c>
      <c r="S12" s="2">
        <v>40.04810495778478</v>
      </c>
    </row>
    <row r="13" spans="1:19" x14ac:dyDescent="0.2">
      <c r="A13" s="54" t="s">
        <v>3</v>
      </c>
      <c r="B13" s="2">
        <v>3.76258064516129</v>
      </c>
      <c r="C13" s="2">
        <v>14.605161290322577</v>
      </c>
      <c r="D13" s="2">
        <v>8.8333938172043016</v>
      </c>
      <c r="E13" s="2">
        <v>23.3</v>
      </c>
      <c r="F13" s="93">
        <v>41718</v>
      </c>
      <c r="G13" s="2">
        <v>-2.27</v>
      </c>
      <c r="H13" s="93">
        <v>41714</v>
      </c>
      <c r="I13" s="2">
        <v>66.049106182795711</v>
      </c>
      <c r="J13" s="2">
        <v>411.08</v>
      </c>
      <c r="K13" s="2">
        <v>3.5557930107526885</v>
      </c>
      <c r="L13" s="2">
        <v>15.27</v>
      </c>
      <c r="M13" s="93">
        <v>41707</v>
      </c>
      <c r="N13" s="2">
        <v>16.8</v>
      </c>
      <c r="O13" s="17">
        <v>8</v>
      </c>
      <c r="P13" s="2">
        <v>6.8</v>
      </c>
      <c r="Q13" s="93">
        <v>41722</v>
      </c>
      <c r="R13" s="2">
        <v>8.4403024193548362</v>
      </c>
      <c r="S13" s="2">
        <v>83.859483932097945</v>
      </c>
    </row>
    <row r="14" spans="1:19" x14ac:dyDescent="0.2">
      <c r="A14" s="54" t="s">
        <v>4</v>
      </c>
      <c r="B14" s="2">
        <v>7.5779310344827602</v>
      </c>
      <c r="C14" s="2">
        <v>19.847666666666669</v>
      </c>
      <c r="D14" s="2">
        <v>13.531743055555555</v>
      </c>
      <c r="E14" s="2">
        <v>29.44</v>
      </c>
      <c r="F14" s="93">
        <v>41756</v>
      </c>
      <c r="G14" s="2">
        <v>1.35</v>
      </c>
      <c r="H14" s="93">
        <v>41734</v>
      </c>
      <c r="I14" s="2">
        <v>63.915812500000008</v>
      </c>
      <c r="J14" s="2">
        <v>570.4</v>
      </c>
      <c r="K14" s="2">
        <v>2.6744305555555559</v>
      </c>
      <c r="L14" s="2">
        <v>12.54</v>
      </c>
      <c r="M14" s="93">
        <v>41740</v>
      </c>
      <c r="N14" s="2">
        <v>35.799999999999997</v>
      </c>
      <c r="O14" s="17">
        <v>13</v>
      </c>
      <c r="P14" s="2">
        <v>13.4</v>
      </c>
      <c r="Q14" s="93">
        <v>41758</v>
      </c>
      <c r="R14" s="2">
        <v>14.116854166666664</v>
      </c>
      <c r="S14" s="2">
        <v>113.8904721661041</v>
      </c>
    </row>
    <row r="15" spans="1:19" x14ac:dyDescent="0.2">
      <c r="A15" s="54" t="s">
        <v>5</v>
      </c>
      <c r="B15" s="2">
        <v>9.120645161290323</v>
      </c>
      <c r="C15" s="2">
        <v>20.58774193548388</v>
      </c>
      <c r="D15" s="2">
        <v>14.641680107526884</v>
      </c>
      <c r="E15" s="2">
        <v>30.04</v>
      </c>
      <c r="F15" s="93">
        <v>41784</v>
      </c>
      <c r="G15" s="2">
        <v>3.23</v>
      </c>
      <c r="H15" s="93">
        <v>41766</v>
      </c>
      <c r="I15" s="2">
        <v>63.862983870967739</v>
      </c>
      <c r="J15" s="2">
        <v>659.72</v>
      </c>
      <c r="K15" s="2">
        <v>3.1480981182795711</v>
      </c>
      <c r="L15" s="2">
        <v>16.760000000000002</v>
      </c>
      <c r="M15" s="93">
        <v>41763</v>
      </c>
      <c r="N15" s="2">
        <v>37.4</v>
      </c>
      <c r="O15" s="17">
        <v>17</v>
      </c>
      <c r="P15" s="2">
        <v>8.4</v>
      </c>
      <c r="Q15" s="93">
        <v>41770</v>
      </c>
      <c r="R15" s="2">
        <v>16.883044354838709</v>
      </c>
      <c r="S15" s="2">
        <v>135.16561926523454</v>
      </c>
    </row>
    <row r="16" spans="1:19" x14ac:dyDescent="0.2">
      <c r="A16" s="54" t="s">
        <v>6</v>
      </c>
      <c r="B16" s="2">
        <v>13.540333333333333</v>
      </c>
      <c r="C16" s="2">
        <v>26.384333333333327</v>
      </c>
      <c r="D16" s="2">
        <v>19.628034722222218</v>
      </c>
      <c r="E16" s="2">
        <v>33.04</v>
      </c>
      <c r="F16" s="93">
        <v>41795</v>
      </c>
      <c r="G16" s="2">
        <v>8.85</v>
      </c>
      <c r="H16" s="93">
        <v>41805</v>
      </c>
      <c r="I16" s="2">
        <v>58.815301861702125</v>
      </c>
      <c r="J16" s="2">
        <v>708.53</v>
      </c>
      <c r="K16" s="2">
        <v>2.6124191784869977</v>
      </c>
      <c r="L16" s="2">
        <v>11.66</v>
      </c>
      <c r="M16" s="93">
        <v>41800</v>
      </c>
      <c r="N16" s="2">
        <v>27</v>
      </c>
      <c r="O16" s="17">
        <v>9</v>
      </c>
      <c r="P16" s="2">
        <v>11.2</v>
      </c>
      <c r="Q16" s="93">
        <v>41817</v>
      </c>
      <c r="R16" s="2">
        <v>23.098256944444433</v>
      </c>
      <c r="S16" s="2">
        <v>161.33950272498629</v>
      </c>
    </row>
    <row r="17" spans="1:19" x14ac:dyDescent="0.2">
      <c r="A17" s="54" t="s">
        <v>7</v>
      </c>
      <c r="B17" s="2">
        <v>17.03709677419355</v>
      </c>
      <c r="C17" s="2">
        <v>31.678387096774188</v>
      </c>
      <c r="D17" s="2">
        <v>23.794314516129027</v>
      </c>
      <c r="E17" s="2">
        <v>37.979999999999997</v>
      </c>
      <c r="F17" s="93">
        <v>41831</v>
      </c>
      <c r="G17" s="2">
        <v>12.47</v>
      </c>
      <c r="H17" s="93">
        <v>41844</v>
      </c>
      <c r="I17" s="2">
        <v>54.839926075268821</v>
      </c>
      <c r="J17" s="2">
        <v>810.15</v>
      </c>
      <c r="K17" s="2">
        <v>2.4348991935483872</v>
      </c>
      <c r="L17" s="2">
        <v>11.7</v>
      </c>
      <c r="M17" s="93">
        <v>41846</v>
      </c>
      <c r="N17" s="2">
        <v>7.2</v>
      </c>
      <c r="O17" s="17">
        <v>3</v>
      </c>
      <c r="P17" s="2">
        <v>2.8</v>
      </c>
      <c r="Q17" s="93">
        <v>41842</v>
      </c>
      <c r="R17" s="2">
        <v>28.381653225806449</v>
      </c>
      <c r="S17" s="2">
        <v>197.70512576885577</v>
      </c>
    </row>
    <row r="18" spans="1:19" x14ac:dyDescent="0.2">
      <c r="A18" s="54" t="s">
        <v>8</v>
      </c>
      <c r="B18" s="2">
        <v>16.130967741935482</v>
      </c>
      <c r="C18" s="2">
        <v>30.006774193548392</v>
      </c>
      <c r="D18" s="2">
        <v>22.717560483870969</v>
      </c>
      <c r="E18" s="2">
        <v>41</v>
      </c>
      <c r="F18" s="93">
        <v>41877</v>
      </c>
      <c r="G18" s="2">
        <v>9.86</v>
      </c>
      <c r="H18" s="93">
        <v>41867</v>
      </c>
      <c r="I18" s="2">
        <v>53.0793884408602</v>
      </c>
      <c r="J18" s="2">
        <v>689.5</v>
      </c>
      <c r="K18" s="2">
        <v>2.3132930107526879</v>
      </c>
      <c r="L18" s="2">
        <v>11.9</v>
      </c>
      <c r="M18" s="93">
        <v>41856</v>
      </c>
      <c r="N18" s="2">
        <v>1</v>
      </c>
      <c r="O18" s="17">
        <v>3</v>
      </c>
      <c r="P18" s="2">
        <v>0.6</v>
      </c>
      <c r="Q18" s="93">
        <v>41860</v>
      </c>
      <c r="R18" s="2">
        <v>27.277244623655907</v>
      </c>
      <c r="S18" s="2">
        <v>169.17941416529982</v>
      </c>
    </row>
    <row r="19" spans="1:19" x14ac:dyDescent="0.2">
      <c r="A19" s="54" t="s">
        <v>9</v>
      </c>
      <c r="B19" s="2">
        <v>12.70466666666667</v>
      </c>
      <c r="C19" s="2">
        <v>26.222333333333331</v>
      </c>
      <c r="D19" s="2">
        <v>19.20270138888889</v>
      </c>
      <c r="E19" s="2">
        <v>35.130000000000003</v>
      </c>
      <c r="F19" s="93">
        <v>41888</v>
      </c>
      <c r="G19" s="2">
        <v>5.71</v>
      </c>
      <c r="H19" s="93">
        <v>41911</v>
      </c>
      <c r="I19" s="2">
        <v>57.847930555555571</v>
      </c>
      <c r="J19" s="2">
        <v>503.08</v>
      </c>
      <c r="K19" s="2">
        <v>1.9815763888888891</v>
      </c>
      <c r="L19" s="2">
        <v>9.49</v>
      </c>
      <c r="M19" s="93">
        <v>41908</v>
      </c>
      <c r="N19" s="2">
        <v>5</v>
      </c>
      <c r="O19" s="17">
        <v>8</v>
      </c>
      <c r="P19" s="2">
        <v>1.4</v>
      </c>
      <c r="Q19" s="93">
        <v>41899</v>
      </c>
      <c r="R19" s="2">
        <v>23.404951388888893</v>
      </c>
      <c r="S19" s="2">
        <v>112.29109177036089</v>
      </c>
    </row>
    <row r="20" spans="1:19" x14ac:dyDescent="0.2">
      <c r="A20" s="54" t="s">
        <v>10</v>
      </c>
      <c r="B20" s="2">
        <v>9.0270967741935468</v>
      </c>
      <c r="C20" s="2">
        <v>19.663548387096771</v>
      </c>
      <c r="D20" s="2">
        <v>14.029758064516136</v>
      </c>
      <c r="E20" s="2">
        <v>27.71</v>
      </c>
      <c r="F20" s="93">
        <v>41914</v>
      </c>
      <c r="G20" s="2">
        <v>1.76</v>
      </c>
      <c r="H20" s="93">
        <v>41939</v>
      </c>
      <c r="I20" s="2">
        <v>64.15855510752688</v>
      </c>
      <c r="J20" s="2">
        <v>363.88</v>
      </c>
      <c r="K20" s="2">
        <v>2.6348857526881724</v>
      </c>
      <c r="L20" s="2">
        <v>11.84</v>
      </c>
      <c r="M20" s="93">
        <v>41916</v>
      </c>
      <c r="N20" s="2">
        <v>17.2</v>
      </c>
      <c r="O20" s="17">
        <v>9</v>
      </c>
      <c r="P20" s="2">
        <v>4.4000000000000004</v>
      </c>
      <c r="Q20" s="93">
        <v>41936</v>
      </c>
      <c r="R20" s="2">
        <v>16.290678763440859</v>
      </c>
      <c r="S20" s="2">
        <v>78.832295584865832</v>
      </c>
    </row>
    <row r="21" spans="1:19" x14ac:dyDescent="0.2">
      <c r="A21" s="54" t="s">
        <v>11</v>
      </c>
      <c r="B21" s="2">
        <v>3.7473333333333323</v>
      </c>
      <c r="C21" s="2">
        <v>13.068666666666667</v>
      </c>
      <c r="D21" s="2">
        <v>8.2651458333333316</v>
      </c>
      <c r="E21" s="2">
        <v>22.01</v>
      </c>
      <c r="F21" s="93">
        <v>41947</v>
      </c>
      <c r="G21" s="2">
        <v>-6.62</v>
      </c>
      <c r="H21" s="93">
        <v>41972</v>
      </c>
      <c r="I21" s="2">
        <v>76.562423611111114</v>
      </c>
      <c r="J21" s="2">
        <v>225.11</v>
      </c>
      <c r="K21" s="2">
        <v>2.2726527777777776</v>
      </c>
      <c r="L21" s="2">
        <v>14.95</v>
      </c>
      <c r="M21" s="93">
        <v>41958</v>
      </c>
      <c r="N21" s="2">
        <v>24.6</v>
      </c>
      <c r="O21" s="17">
        <v>11</v>
      </c>
      <c r="P21" s="2">
        <v>8</v>
      </c>
      <c r="Q21" s="93">
        <v>41951</v>
      </c>
      <c r="R21" s="2">
        <v>9.4714583333333344</v>
      </c>
      <c r="S21" s="2">
        <v>36.587213926198672</v>
      </c>
    </row>
    <row r="22" spans="1:19" ht="13.5" thickBot="1" x14ac:dyDescent="0.25">
      <c r="A22" s="67" t="s">
        <v>12</v>
      </c>
      <c r="B22" s="68">
        <v>1.1445161290322576</v>
      </c>
      <c r="C22" s="68">
        <v>8.8254838709677408</v>
      </c>
      <c r="D22" s="68">
        <v>4.6584946236559146</v>
      </c>
      <c r="E22" s="68">
        <v>20.02</v>
      </c>
      <c r="F22" s="94">
        <v>41981</v>
      </c>
      <c r="G22" s="68">
        <v>-5.21</v>
      </c>
      <c r="H22" s="94">
        <v>42000</v>
      </c>
      <c r="I22" s="68">
        <v>76.582573924731193</v>
      </c>
      <c r="J22" s="68">
        <v>182.49</v>
      </c>
      <c r="K22" s="68">
        <v>3.0626478494623655</v>
      </c>
      <c r="L22" s="68">
        <v>13.97</v>
      </c>
      <c r="M22" s="94">
        <v>41997</v>
      </c>
      <c r="N22" s="68">
        <v>21.2</v>
      </c>
      <c r="O22" s="69">
        <v>13</v>
      </c>
      <c r="P22" s="68">
        <v>6.4</v>
      </c>
      <c r="Q22" s="94">
        <v>41981</v>
      </c>
      <c r="R22" s="68">
        <v>4.8656720430107523</v>
      </c>
      <c r="S22" s="68">
        <v>30.585685898020831</v>
      </c>
    </row>
    <row r="23" spans="1:19" ht="13.5" thickTop="1" x14ac:dyDescent="0.2">
      <c r="A23" s="54" t="s">
        <v>32</v>
      </c>
      <c r="B23" s="2">
        <v>8.1423501796528779</v>
      </c>
      <c r="C23" s="2">
        <v>19.041149577572963</v>
      </c>
      <c r="D23" s="2">
        <v>13.319642153097796</v>
      </c>
      <c r="E23" s="2">
        <v>41</v>
      </c>
      <c r="F23" s="93">
        <v>40416</v>
      </c>
      <c r="G23" s="2">
        <v>-6.62</v>
      </c>
      <c r="H23" s="93">
        <v>40511</v>
      </c>
      <c r="I23" s="2">
        <v>66.214231700360742</v>
      </c>
      <c r="J23" s="2">
        <v>5520.36</v>
      </c>
      <c r="K23" s="2">
        <v>2.7442048317475298</v>
      </c>
      <c r="L23" s="2">
        <v>18.86</v>
      </c>
      <c r="M23" s="93">
        <v>40192</v>
      </c>
      <c r="N23" s="2">
        <v>252.2</v>
      </c>
      <c r="O23" s="17">
        <v>121</v>
      </c>
      <c r="P23" s="2">
        <v>13.4</v>
      </c>
      <c r="Q23" s="93">
        <v>40297</v>
      </c>
      <c r="R23" s="2">
        <v>15.294691788274449</v>
      </c>
      <c r="S23" s="2">
        <v>1187.6936907220988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-2.13</v>
      </c>
      <c r="G28" s="53" t="s">
        <v>34</v>
      </c>
      <c r="H28" s="88">
        <v>40507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-2.27</v>
      </c>
      <c r="G29" s="53" t="s">
        <v>34</v>
      </c>
      <c r="H29" s="88">
        <v>40253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253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9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18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10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2</v>
      </c>
      <c r="G37" s="53" t="s">
        <v>41</v>
      </c>
      <c r="H37" s="53"/>
      <c r="I37" s="53"/>
      <c r="J37" s="53"/>
    </row>
    <row r="38" spans="1:10" x14ac:dyDescent="0.2">
      <c r="F38">
        <f>SUM(F34:F37)</f>
        <v>39</v>
      </c>
    </row>
  </sheetData>
  <phoneticPr fontId="8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107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6" spans="1:19" x14ac:dyDescent="0.2">
      <c r="B6" s="54" t="s">
        <v>44</v>
      </c>
    </row>
    <row r="7" spans="1:19" x14ac:dyDescent="0.2">
      <c r="B7" s="54" t="s">
        <v>106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1.9238709677419354</v>
      </c>
      <c r="C11" s="2">
        <v>9.787096774193552</v>
      </c>
      <c r="D11" s="2">
        <v>5.6140793010752681</v>
      </c>
      <c r="E11" s="2">
        <v>16.68</v>
      </c>
      <c r="F11" s="93">
        <v>42012</v>
      </c>
      <c r="G11" s="2">
        <v>-4.41</v>
      </c>
      <c r="H11" s="93">
        <v>42030</v>
      </c>
      <c r="I11" s="2">
        <v>78.074354838709667</v>
      </c>
      <c r="J11" s="2">
        <v>196.89</v>
      </c>
      <c r="K11" s="2">
        <v>2.6715725806451611</v>
      </c>
      <c r="L11" s="2">
        <v>12.47</v>
      </c>
      <c r="M11" s="93">
        <v>42015</v>
      </c>
      <c r="N11" s="2">
        <v>19.399999999999999</v>
      </c>
      <c r="O11" s="17">
        <v>11</v>
      </c>
      <c r="P11" s="2">
        <v>9.8000000000000007</v>
      </c>
      <c r="Q11" s="93">
        <v>42032</v>
      </c>
      <c r="R11" s="2">
        <v>5.909865591397848</v>
      </c>
      <c r="S11" s="2">
        <v>33.615294786786215</v>
      </c>
    </row>
    <row r="12" spans="1:19" x14ac:dyDescent="0.2">
      <c r="A12" s="54" t="s">
        <v>2</v>
      </c>
      <c r="B12" s="2">
        <v>2.6753571428571425</v>
      </c>
      <c r="C12" s="2">
        <v>13.162142857142857</v>
      </c>
      <c r="D12" s="2">
        <v>7.5874851190476198</v>
      </c>
      <c r="E12" s="2">
        <v>21.21</v>
      </c>
      <c r="F12" s="93">
        <v>41695</v>
      </c>
      <c r="G12" s="2">
        <v>-1.79</v>
      </c>
      <c r="H12" s="93">
        <v>41686</v>
      </c>
      <c r="I12" s="2">
        <v>70.221272321428557</v>
      </c>
      <c r="J12" s="2">
        <v>283.41000000000003</v>
      </c>
      <c r="K12" s="2">
        <v>3.2697098214285698</v>
      </c>
      <c r="L12" s="2">
        <v>15.97</v>
      </c>
      <c r="M12" s="93">
        <v>41692</v>
      </c>
      <c r="N12" s="2">
        <v>21</v>
      </c>
      <c r="O12" s="17">
        <v>9</v>
      </c>
      <c r="P12" s="2">
        <v>4.5999999999999996</v>
      </c>
      <c r="Q12" s="93">
        <v>41698</v>
      </c>
      <c r="R12" s="2">
        <v>7.1652656408308006</v>
      </c>
      <c r="S12" s="2">
        <v>51.932927825784269</v>
      </c>
    </row>
    <row r="13" spans="1:19" x14ac:dyDescent="0.2">
      <c r="A13" s="54" t="s">
        <v>3</v>
      </c>
      <c r="B13" s="2">
        <v>4.9887096774193553</v>
      </c>
      <c r="C13" s="2">
        <v>14.065483870967743</v>
      </c>
      <c r="D13" s="2">
        <v>9.1619354838709697</v>
      </c>
      <c r="E13" s="2">
        <v>22.41</v>
      </c>
      <c r="F13" s="93">
        <v>41729</v>
      </c>
      <c r="G13" s="2">
        <v>0.1</v>
      </c>
      <c r="H13" s="93">
        <v>41705</v>
      </c>
      <c r="I13" s="2">
        <v>76.51379704301074</v>
      </c>
      <c r="J13" s="2">
        <v>385.55</v>
      </c>
      <c r="K13" s="2">
        <v>3.2407728494623651</v>
      </c>
      <c r="L13" s="2">
        <v>15.97</v>
      </c>
      <c r="M13" s="93">
        <v>41699</v>
      </c>
      <c r="N13" s="2">
        <v>80.2</v>
      </c>
      <c r="O13" s="17">
        <v>13</v>
      </c>
      <c r="P13" s="2">
        <v>24</v>
      </c>
      <c r="Q13" s="93">
        <v>41713</v>
      </c>
      <c r="R13" s="2">
        <v>9.6342002688172013</v>
      </c>
      <c r="S13" s="2">
        <v>68.158883546197814</v>
      </c>
    </row>
    <row r="14" spans="1:19" x14ac:dyDescent="0.2">
      <c r="A14" s="54" t="s">
        <v>4</v>
      </c>
      <c r="B14" s="2">
        <v>9.7203333333333344</v>
      </c>
      <c r="C14" s="2">
        <v>21.392333333333333</v>
      </c>
      <c r="D14" s="2">
        <v>15.133972222222217</v>
      </c>
      <c r="E14" s="2">
        <v>31.17</v>
      </c>
      <c r="F14" s="93">
        <v>41738</v>
      </c>
      <c r="G14" s="2">
        <v>5.84</v>
      </c>
      <c r="H14" s="93">
        <v>41742</v>
      </c>
      <c r="I14" s="2">
        <v>63.729979166666681</v>
      </c>
      <c r="J14" s="2">
        <v>580.09</v>
      </c>
      <c r="K14" s="2">
        <v>3.496506944444445</v>
      </c>
      <c r="L14" s="2">
        <v>12.94</v>
      </c>
      <c r="M14" s="93">
        <v>41740</v>
      </c>
      <c r="N14" s="2">
        <v>34.6</v>
      </c>
      <c r="O14" s="17">
        <v>7</v>
      </c>
      <c r="P14" s="2">
        <v>12.8</v>
      </c>
      <c r="Q14" s="93">
        <v>41751</v>
      </c>
      <c r="R14" s="2">
        <v>15.900513888888892</v>
      </c>
      <c r="S14" s="2">
        <v>126.11809482907798</v>
      </c>
    </row>
    <row r="15" spans="1:19" x14ac:dyDescent="0.2">
      <c r="A15" s="54" t="s">
        <v>5</v>
      </c>
      <c r="B15" s="2">
        <v>11.743870967741934</v>
      </c>
      <c r="C15" s="2">
        <v>24.543870967741931</v>
      </c>
      <c r="D15" s="2">
        <v>17.859368279569892</v>
      </c>
      <c r="E15" s="2">
        <v>32.51</v>
      </c>
      <c r="F15" s="93">
        <v>41784</v>
      </c>
      <c r="G15" s="2">
        <v>8.8699999999999992</v>
      </c>
      <c r="H15" s="93">
        <v>41763</v>
      </c>
      <c r="I15" s="2">
        <v>62.413991935483857</v>
      </c>
      <c r="J15" s="2">
        <v>705.81</v>
      </c>
      <c r="K15" s="2">
        <v>2.5780846774193549</v>
      </c>
      <c r="L15" s="2">
        <v>15.88</v>
      </c>
      <c r="M15" s="93">
        <v>41765</v>
      </c>
      <c r="N15" s="2">
        <v>31.6</v>
      </c>
      <c r="O15" s="17">
        <v>11</v>
      </c>
      <c r="P15" s="2">
        <v>13.6</v>
      </c>
      <c r="Q15" s="93">
        <v>41766</v>
      </c>
      <c r="R15" s="2">
        <v>21.150873655913973</v>
      </c>
      <c r="S15" s="2">
        <v>150.5409943983928</v>
      </c>
    </row>
    <row r="16" spans="1:19" x14ac:dyDescent="0.2">
      <c r="A16" s="54" t="s">
        <v>6</v>
      </c>
      <c r="B16" s="2">
        <v>13.269666666666668</v>
      </c>
      <c r="C16" s="2">
        <v>26.661999999999999</v>
      </c>
      <c r="D16" s="2">
        <v>19.574354166666673</v>
      </c>
      <c r="E16" s="2">
        <v>36.94</v>
      </c>
      <c r="F16" s="93">
        <v>41816</v>
      </c>
      <c r="G16" s="2">
        <v>8.8699999999999992</v>
      </c>
      <c r="H16" s="93">
        <v>41801</v>
      </c>
      <c r="I16" s="2">
        <v>59.706520833333336</v>
      </c>
      <c r="J16" s="2">
        <v>746.57</v>
      </c>
      <c r="K16" s="2">
        <v>2.4713750000000001</v>
      </c>
      <c r="L16" s="2">
        <v>14.01</v>
      </c>
      <c r="M16" s="93">
        <v>41811</v>
      </c>
      <c r="N16" s="2">
        <v>43.2</v>
      </c>
      <c r="O16" s="17">
        <v>9</v>
      </c>
      <c r="P16" s="2">
        <v>13</v>
      </c>
      <c r="Q16" s="93">
        <v>41817</v>
      </c>
      <c r="R16" s="2">
        <v>23.846743055555553</v>
      </c>
      <c r="S16" s="2">
        <v>164.17468219984536</v>
      </c>
    </row>
    <row r="17" spans="1:19" x14ac:dyDescent="0.2">
      <c r="A17" s="54" t="s">
        <v>7</v>
      </c>
      <c r="B17" s="2">
        <v>14.903870967741934</v>
      </c>
      <c r="C17" s="2">
        <v>28.15</v>
      </c>
      <c r="D17" s="2">
        <v>20.97625</v>
      </c>
      <c r="E17" s="2">
        <v>34.049999999999997</v>
      </c>
      <c r="F17" s="93">
        <v>41831</v>
      </c>
      <c r="G17" s="2">
        <v>10.69</v>
      </c>
      <c r="H17" s="93">
        <v>41838</v>
      </c>
      <c r="I17" s="2">
        <v>55.185866935483851</v>
      </c>
      <c r="J17" s="2">
        <v>802.44</v>
      </c>
      <c r="K17" s="2">
        <v>2.7269354838709678</v>
      </c>
      <c r="L17" s="2">
        <v>16.559999999999999</v>
      </c>
      <c r="M17" s="93">
        <v>41832</v>
      </c>
      <c r="N17" s="2">
        <v>14.8</v>
      </c>
      <c r="O17" s="17">
        <v>6</v>
      </c>
      <c r="P17" s="2">
        <v>6</v>
      </c>
      <c r="Q17" s="93">
        <v>41823</v>
      </c>
      <c r="R17" s="2">
        <v>26.111633064516123</v>
      </c>
      <c r="S17" s="2">
        <v>185.88116878586371</v>
      </c>
    </row>
    <row r="18" spans="1:19" x14ac:dyDescent="0.2">
      <c r="A18" s="54" t="s">
        <v>8</v>
      </c>
      <c r="B18" s="2">
        <v>16.558064516129026</v>
      </c>
      <c r="C18" s="2">
        <v>31.843225806451617</v>
      </c>
      <c r="D18" s="2">
        <v>23.69127688172043</v>
      </c>
      <c r="E18" s="2">
        <v>39.49</v>
      </c>
      <c r="F18" s="93">
        <v>41871</v>
      </c>
      <c r="G18" s="2">
        <v>9.74</v>
      </c>
      <c r="H18" s="93">
        <v>41879</v>
      </c>
      <c r="I18" s="2">
        <v>52.848750000000003</v>
      </c>
      <c r="J18" s="2">
        <v>712.05</v>
      </c>
      <c r="K18" s="2">
        <v>2.0897043010752694</v>
      </c>
      <c r="L18" s="2">
        <v>12.94</v>
      </c>
      <c r="M18" s="93">
        <v>41871</v>
      </c>
      <c r="N18" s="2">
        <v>5.4</v>
      </c>
      <c r="O18" s="17">
        <v>6</v>
      </c>
      <c r="P18" s="2">
        <v>2</v>
      </c>
      <c r="Q18" s="93">
        <v>41869</v>
      </c>
      <c r="R18" s="2">
        <v>28.644543010752695</v>
      </c>
      <c r="S18" s="2">
        <v>177.66553352207202</v>
      </c>
    </row>
    <row r="19" spans="1:19" x14ac:dyDescent="0.2">
      <c r="A19" s="54" t="s">
        <v>9</v>
      </c>
      <c r="B19" s="2">
        <v>14.156666666666666</v>
      </c>
      <c r="C19" s="2">
        <v>28.868333333333329</v>
      </c>
      <c r="D19" s="2">
        <v>21.041527777777773</v>
      </c>
      <c r="E19" s="2">
        <v>37.35</v>
      </c>
      <c r="F19" s="93">
        <v>41892</v>
      </c>
      <c r="G19" s="2">
        <v>9.67</v>
      </c>
      <c r="H19" s="93">
        <v>41902</v>
      </c>
      <c r="I19" s="2">
        <v>57.23401488095238</v>
      </c>
      <c r="J19" s="2">
        <v>549.30999999999995</v>
      </c>
      <c r="K19" s="2">
        <v>1.8803025793650798</v>
      </c>
      <c r="L19" s="2">
        <v>12.25</v>
      </c>
      <c r="M19" s="93">
        <v>41900</v>
      </c>
      <c r="N19" s="2">
        <v>3.4</v>
      </c>
      <c r="O19" s="17">
        <v>5</v>
      </c>
      <c r="P19" s="2">
        <v>2.4</v>
      </c>
      <c r="Q19" s="93">
        <v>41885</v>
      </c>
      <c r="R19" s="2">
        <v>25.370719246031744</v>
      </c>
      <c r="S19" s="2">
        <v>125.43146685325507</v>
      </c>
    </row>
    <row r="20" spans="1:19" x14ac:dyDescent="0.2">
      <c r="A20" s="54" t="s">
        <v>10</v>
      </c>
      <c r="B20" s="2">
        <v>8.7745161290322571</v>
      </c>
      <c r="C20" s="2">
        <v>22.394838709677423</v>
      </c>
      <c r="D20" s="2">
        <v>15.280342741935485</v>
      </c>
      <c r="E20" s="2">
        <v>31.29</v>
      </c>
      <c r="F20" s="93">
        <v>41923</v>
      </c>
      <c r="G20" s="2">
        <v>2.39</v>
      </c>
      <c r="H20" s="93">
        <v>41933</v>
      </c>
      <c r="I20" s="2">
        <v>61.858326612903213</v>
      </c>
      <c r="J20" s="2">
        <v>413.34</v>
      </c>
      <c r="K20" s="2">
        <v>2.1412768817204304</v>
      </c>
      <c r="L20" s="2">
        <v>13.92</v>
      </c>
      <c r="M20" s="93">
        <v>41920</v>
      </c>
      <c r="N20" s="2">
        <v>7.4</v>
      </c>
      <c r="O20" s="17">
        <v>5</v>
      </c>
      <c r="P20" s="2">
        <v>4.5999999999999996</v>
      </c>
      <c r="Q20" s="93">
        <v>41939</v>
      </c>
      <c r="R20" s="2">
        <v>18.283790322580646</v>
      </c>
      <c r="S20" s="2">
        <v>81.154745168003885</v>
      </c>
    </row>
    <row r="21" spans="1:19" x14ac:dyDescent="0.2">
      <c r="A21" s="54" t="s">
        <v>11</v>
      </c>
      <c r="B21" s="2">
        <v>8.1113333333333308</v>
      </c>
      <c r="C21" s="2">
        <v>14.635666666666667</v>
      </c>
      <c r="D21" s="2">
        <v>11.193944444444444</v>
      </c>
      <c r="E21" s="2">
        <v>19.38</v>
      </c>
      <c r="F21" s="93">
        <v>41944</v>
      </c>
      <c r="G21" s="2">
        <v>0.97</v>
      </c>
      <c r="H21" s="93">
        <v>41970</v>
      </c>
      <c r="I21" s="2">
        <v>84.572479166666682</v>
      </c>
      <c r="J21" s="2">
        <v>181.22</v>
      </c>
      <c r="K21" s="2">
        <v>2.7623402777777786</v>
      </c>
      <c r="L21" s="2">
        <v>17.64</v>
      </c>
      <c r="M21" s="93">
        <v>41949</v>
      </c>
      <c r="N21" s="2">
        <v>63.2</v>
      </c>
      <c r="O21" s="17">
        <v>19</v>
      </c>
      <c r="P21" s="2">
        <v>26.4</v>
      </c>
      <c r="Q21" s="93">
        <v>41948</v>
      </c>
      <c r="R21" s="2">
        <v>11.716916666666668</v>
      </c>
      <c r="S21" s="2">
        <v>34.808549879578685</v>
      </c>
    </row>
    <row r="22" spans="1:19" ht="13.5" thickBot="1" x14ac:dyDescent="0.25">
      <c r="A22" s="67" t="s">
        <v>12</v>
      </c>
      <c r="B22" s="68">
        <v>3.1483870967741932</v>
      </c>
      <c r="C22" s="68">
        <v>11.407741935483873</v>
      </c>
      <c r="D22" s="68">
        <v>6.9660954301075266</v>
      </c>
      <c r="E22" s="68">
        <v>20.149999999999999</v>
      </c>
      <c r="F22" s="94">
        <v>41989</v>
      </c>
      <c r="G22" s="68">
        <v>-3.48</v>
      </c>
      <c r="H22" s="94">
        <v>41999</v>
      </c>
      <c r="I22" s="68">
        <v>77.923568548387081</v>
      </c>
      <c r="J22" s="68">
        <v>176.5</v>
      </c>
      <c r="K22" s="68">
        <v>2.9693481182795702</v>
      </c>
      <c r="L22" s="68">
        <v>19.399999999999999</v>
      </c>
      <c r="M22" s="94">
        <v>41989</v>
      </c>
      <c r="N22" s="68">
        <v>8.8000000000000007</v>
      </c>
      <c r="O22" s="69">
        <v>8</v>
      </c>
      <c r="P22" s="68">
        <v>4.5999999999999996</v>
      </c>
      <c r="Q22" s="94">
        <v>41989</v>
      </c>
      <c r="R22" s="68">
        <v>6.9224193548387101</v>
      </c>
      <c r="S22" s="68">
        <v>34.322551370789625</v>
      </c>
    </row>
    <row r="23" spans="1:19" ht="13.5" thickTop="1" x14ac:dyDescent="0.2">
      <c r="A23" s="54" t="s">
        <v>32</v>
      </c>
      <c r="B23" s="2">
        <v>9.1645539554531474</v>
      </c>
      <c r="C23" s="2">
        <v>20.576061187916029</v>
      </c>
      <c r="D23" s="2">
        <v>14.506719320703192</v>
      </c>
      <c r="E23" s="2">
        <v>39.49</v>
      </c>
      <c r="F23" s="93">
        <v>40775</v>
      </c>
      <c r="G23" s="2">
        <v>-4.41</v>
      </c>
      <c r="H23" s="93">
        <v>40569</v>
      </c>
      <c r="I23" s="2">
        <v>66.690243523585494</v>
      </c>
      <c r="J23" s="2">
        <v>5733.18</v>
      </c>
      <c r="K23" s="2">
        <v>2.691494126290749</v>
      </c>
      <c r="L23" s="2">
        <v>19.399999999999999</v>
      </c>
      <c r="M23" s="93">
        <v>40893</v>
      </c>
      <c r="N23" s="2">
        <v>333</v>
      </c>
      <c r="O23" s="17">
        <v>109</v>
      </c>
      <c r="P23" s="2">
        <v>26.4</v>
      </c>
      <c r="Q23" s="93">
        <v>40852</v>
      </c>
      <c r="R23" s="2">
        <v>16.721456980565904</v>
      </c>
      <c r="S23" s="2">
        <v>1233.8048931656476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-0.57999999999999996</v>
      </c>
      <c r="G28" s="53" t="s">
        <v>34</v>
      </c>
      <c r="H28" s="88">
        <v>40887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-1.79</v>
      </c>
      <c r="G29" s="53" t="s">
        <v>34</v>
      </c>
      <c r="H29" s="88">
        <v>40590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296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5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9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6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>
        <f>SUM(F34:F37)</f>
        <v>20</v>
      </c>
    </row>
  </sheetData>
  <phoneticPr fontId="8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T15" sqref="T1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20" x14ac:dyDescent="0.2">
      <c r="B1" s="54" t="s">
        <v>108</v>
      </c>
    </row>
    <row r="2" spans="1:20" x14ac:dyDescent="0.2">
      <c r="B2" s="54" t="s">
        <v>62</v>
      </c>
    </row>
    <row r="3" spans="1:20" x14ac:dyDescent="0.2">
      <c r="B3" s="1" t="s">
        <v>63</v>
      </c>
    </row>
    <row r="4" spans="1:20" x14ac:dyDescent="0.2">
      <c r="B4" s="53"/>
    </row>
    <row r="6" spans="1:20" x14ac:dyDescent="0.2">
      <c r="B6" s="54" t="s">
        <v>44</v>
      </c>
    </row>
    <row r="7" spans="1:20" x14ac:dyDescent="0.2">
      <c r="B7" s="54" t="s">
        <v>106</v>
      </c>
    </row>
    <row r="9" spans="1:20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20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20" x14ac:dyDescent="0.2">
      <c r="A11" s="54" t="s">
        <v>1</v>
      </c>
      <c r="B11" s="2">
        <v>2.1832258064516132</v>
      </c>
      <c r="C11" s="2">
        <v>10.589354838709676</v>
      </c>
      <c r="D11" s="2">
        <v>6.2851276881720439</v>
      </c>
      <c r="E11" s="2">
        <v>15.81</v>
      </c>
      <c r="F11" s="93">
        <v>42023</v>
      </c>
      <c r="G11" s="2">
        <v>-5.04</v>
      </c>
      <c r="H11" s="93">
        <v>42015</v>
      </c>
      <c r="I11" s="2">
        <v>78.546606182795728</v>
      </c>
      <c r="J11" s="2">
        <v>216.05</v>
      </c>
      <c r="K11" s="2">
        <v>3.3487836021505379</v>
      </c>
      <c r="L11" s="2">
        <v>15.78</v>
      </c>
      <c r="M11" s="93">
        <v>42010</v>
      </c>
      <c r="N11" s="2">
        <v>14.6</v>
      </c>
      <c r="O11" s="17">
        <v>6</v>
      </c>
      <c r="P11" s="2">
        <v>9</v>
      </c>
      <c r="Q11" s="93">
        <v>42020</v>
      </c>
      <c r="R11" s="2">
        <v>6.5230779569892485</v>
      </c>
      <c r="S11" s="2">
        <v>39.225129085760962</v>
      </c>
    </row>
    <row r="12" spans="1:20" x14ac:dyDescent="0.2">
      <c r="A12" s="54" t="s">
        <v>2</v>
      </c>
      <c r="B12" s="2">
        <v>0.54655172413793096</v>
      </c>
      <c r="C12" s="2">
        <v>10.238965517241381</v>
      </c>
      <c r="D12" s="2">
        <v>5.1230531609195396</v>
      </c>
      <c r="E12" s="2">
        <v>20.11</v>
      </c>
      <c r="F12" s="93">
        <v>41699</v>
      </c>
      <c r="G12" s="2">
        <v>-6.59</v>
      </c>
      <c r="H12" s="93">
        <v>41692</v>
      </c>
      <c r="I12" s="2">
        <v>59.052147988505737</v>
      </c>
      <c r="J12" s="2">
        <v>326.19</v>
      </c>
      <c r="K12" s="2">
        <v>5.0406321839080475</v>
      </c>
      <c r="L12" s="2">
        <v>18.62</v>
      </c>
      <c r="M12" s="93">
        <v>41675</v>
      </c>
      <c r="N12" s="2">
        <v>3.4</v>
      </c>
      <c r="O12" s="17">
        <v>5</v>
      </c>
      <c r="P12" s="2">
        <v>0.8</v>
      </c>
      <c r="Q12" s="93">
        <v>41671</v>
      </c>
      <c r="R12" s="2">
        <v>5.7338864942528733</v>
      </c>
      <c r="S12" s="2">
        <v>66.294582180761623</v>
      </c>
    </row>
    <row r="13" spans="1:20" x14ac:dyDescent="0.2">
      <c r="A13" s="54" t="s">
        <v>3</v>
      </c>
      <c r="B13" s="2">
        <v>4.580322580645162</v>
      </c>
      <c r="C13" s="2">
        <v>18.077741935483871</v>
      </c>
      <c r="D13" s="2">
        <v>11.020651881720431</v>
      </c>
      <c r="E13" s="2">
        <v>24.76</v>
      </c>
      <c r="F13" s="93">
        <v>41712</v>
      </c>
      <c r="G13" s="2">
        <v>0.5</v>
      </c>
      <c r="H13" s="93">
        <v>41720</v>
      </c>
      <c r="I13" s="2">
        <v>54.416122311827955</v>
      </c>
      <c r="J13" s="2">
        <v>532.51</v>
      </c>
      <c r="K13" s="2">
        <v>3.5632862903225799</v>
      </c>
      <c r="L13" s="2">
        <v>17.440000000000001</v>
      </c>
      <c r="M13" s="93">
        <v>41707</v>
      </c>
      <c r="N13" s="2">
        <v>12.2</v>
      </c>
      <c r="O13" s="17">
        <v>2</v>
      </c>
      <c r="P13" s="2">
        <v>11</v>
      </c>
      <c r="Q13" s="93">
        <v>41719</v>
      </c>
      <c r="R13" s="2">
        <v>12.428286290322584</v>
      </c>
      <c r="S13" s="2">
        <v>110.87482592942295</v>
      </c>
    </row>
    <row r="14" spans="1:20" x14ac:dyDescent="0.2">
      <c r="A14" s="54" t="s">
        <v>4</v>
      </c>
      <c r="B14" s="2">
        <v>6.1336666666666648</v>
      </c>
      <c r="C14" s="2">
        <v>15.917666666666664</v>
      </c>
      <c r="D14" s="2">
        <v>10.483944444444443</v>
      </c>
      <c r="E14" s="2">
        <v>23.55</v>
      </c>
      <c r="F14" s="93">
        <v>41730</v>
      </c>
      <c r="G14" s="2">
        <v>1.24</v>
      </c>
      <c r="H14" s="93">
        <v>41736</v>
      </c>
      <c r="I14" s="2">
        <v>71.964659722222223</v>
      </c>
      <c r="J14" s="2">
        <v>452.54</v>
      </c>
      <c r="K14" s="2">
        <v>3.2586166666666663</v>
      </c>
      <c r="L14" s="2">
        <v>19.7</v>
      </c>
      <c r="M14" s="93">
        <v>41739</v>
      </c>
      <c r="N14" s="2">
        <v>84.6</v>
      </c>
      <c r="O14" s="17">
        <v>18</v>
      </c>
      <c r="P14" s="2">
        <v>21.2</v>
      </c>
      <c r="Q14" s="93">
        <v>41757</v>
      </c>
      <c r="R14" s="2">
        <v>12.447347222222223</v>
      </c>
      <c r="S14" s="2">
        <v>84.33330712475022</v>
      </c>
      <c r="T14" s="95"/>
    </row>
    <row r="15" spans="1:20" x14ac:dyDescent="0.2">
      <c r="A15" s="54" t="s">
        <v>5</v>
      </c>
      <c r="B15" s="2">
        <v>11.544193548387096</v>
      </c>
      <c r="C15" s="2">
        <v>24.548709677419357</v>
      </c>
      <c r="D15" s="2">
        <v>17.760087365591399</v>
      </c>
      <c r="E15" s="2">
        <v>32.549999999999997</v>
      </c>
      <c r="F15" s="93">
        <v>41790</v>
      </c>
      <c r="G15" s="2">
        <v>5.5</v>
      </c>
      <c r="H15" s="93">
        <v>41761</v>
      </c>
      <c r="I15" s="2">
        <v>60.183850806451609</v>
      </c>
      <c r="J15" s="2">
        <v>732.66</v>
      </c>
      <c r="K15" s="2">
        <v>3.0283189655172422</v>
      </c>
      <c r="L15" s="2">
        <v>16.559999999999999</v>
      </c>
      <c r="M15" s="93">
        <v>41780</v>
      </c>
      <c r="N15" s="2">
        <v>40.4</v>
      </c>
      <c r="O15" s="17">
        <v>12</v>
      </c>
      <c r="P15" s="2">
        <v>17.600000000000001</v>
      </c>
      <c r="Q15" s="93">
        <v>41778</v>
      </c>
      <c r="R15" s="2">
        <v>19.740692204301073</v>
      </c>
      <c r="S15" s="2">
        <v>161.76294102979807</v>
      </c>
    </row>
    <row r="16" spans="1:20" x14ac:dyDescent="0.2">
      <c r="A16" s="54" t="s">
        <v>6</v>
      </c>
      <c r="B16" s="2">
        <v>14.375</v>
      </c>
      <c r="C16" s="2">
        <v>29.576333333333331</v>
      </c>
      <c r="D16" s="2">
        <v>21.537624999999998</v>
      </c>
      <c r="E16" s="2">
        <v>38.68</v>
      </c>
      <c r="F16" s="93">
        <v>41818</v>
      </c>
      <c r="G16" s="2">
        <v>10.210000000000001</v>
      </c>
      <c r="H16" s="93">
        <v>41799</v>
      </c>
      <c r="I16" s="2">
        <v>55.710923611111106</v>
      </c>
      <c r="J16" s="2">
        <v>755.19</v>
      </c>
      <c r="K16" s="2">
        <v>2.163826388888888</v>
      </c>
      <c r="L16" s="2">
        <v>13.13</v>
      </c>
      <c r="M16" s="93">
        <v>41792</v>
      </c>
      <c r="N16" s="2">
        <v>33.799999999999997</v>
      </c>
      <c r="O16" s="17">
        <v>8</v>
      </c>
      <c r="P16" s="2">
        <v>11.8</v>
      </c>
      <c r="Q16" s="93">
        <v>41792</v>
      </c>
      <c r="R16" s="2">
        <v>25.491305555555559</v>
      </c>
      <c r="S16" s="2">
        <v>179.04618289141811</v>
      </c>
    </row>
    <row r="17" spans="1:19" x14ac:dyDescent="0.2">
      <c r="A17" s="54" t="s">
        <v>7</v>
      </c>
      <c r="B17" s="2">
        <v>15.071290322580646</v>
      </c>
      <c r="C17" s="2">
        <v>29.964193548387097</v>
      </c>
      <c r="D17" s="2">
        <v>21.981639784946232</v>
      </c>
      <c r="E17" s="2">
        <v>37.590000000000003</v>
      </c>
      <c r="F17" s="93">
        <v>41838</v>
      </c>
      <c r="G17" s="2">
        <v>8.59</v>
      </c>
      <c r="H17" s="93">
        <v>41822</v>
      </c>
      <c r="I17" s="2">
        <v>51.582836021505393</v>
      </c>
      <c r="J17" s="2">
        <v>838.51</v>
      </c>
      <c r="K17" s="2">
        <v>2.6902755376344087</v>
      </c>
      <c r="L17" s="2">
        <v>14.7</v>
      </c>
      <c r="M17" s="93">
        <v>41827</v>
      </c>
      <c r="N17" s="2">
        <v>9</v>
      </c>
      <c r="O17" s="17">
        <v>3</v>
      </c>
      <c r="P17" s="2">
        <v>6</v>
      </c>
      <c r="Q17" s="93">
        <v>41847</v>
      </c>
      <c r="R17" s="2">
        <v>27.91700268817204</v>
      </c>
      <c r="S17" s="2">
        <v>202.08114439275815</v>
      </c>
    </row>
    <row r="18" spans="1:19" x14ac:dyDescent="0.2">
      <c r="A18" s="54" t="s">
        <v>8</v>
      </c>
      <c r="B18" s="2">
        <v>17.038387096774194</v>
      </c>
      <c r="C18" s="2">
        <v>32.665161290322573</v>
      </c>
      <c r="D18" s="2">
        <v>24.365940860215051</v>
      </c>
      <c r="E18" s="2">
        <v>40.409999999999997</v>
      </c>
      <c r="F18" s="93">
        <v>41861</v>
      </c>
      <c r="G18" s="2">
        <v>12.16</v>
      </c>
      <c r="H18" s="93">
        <v>41857</v>
      </c>
      <c r="I18" s="2">
        <v>50.862217741935488</v>
      </c>
      <c r="J18" s="2">
        <v>719.31699999999989</v>
      </c>
      <c r="K18" s="2">
        <v>2.3679879032258069</v>
      </c>
      <c r="L18" s="2">
        <v>12.64</v>
      </c>
      <c r="M18" s="93">
        <v>41853</v>
      </c>
      <c r="N18" s="2">
        <v>16.399999999999999</v>
      </c>
      <c r="O18" s="17">
        <v>4</v>
      </c>
      <c r="P18" s="2">
        <v>12.4</v>
      </c>
      <c r="Q18" s="93">
        <v>41880</v>
      </c>
      <c r="R18" s="2">
        <v>29.22769489247311</v>
      </c>
      <c r="S18" s="2">
        <v>188.73817139585074</v>
      </c>
    </row>
    <row r="19" spans="1:19" x14ac:dyDescent="0.2">
      <c r="A19" s="54" t="s">
        <v>9</v>
      </c>
      <c r="B19" s="2">
        <v>13.943600000000002</v>
      </c>
      <c r="C19" s="2">
        <v>26.283999999999995</v>
      </c>
      <c r="D19" s="2">
        <v>19.606257638888895</v>
      </c>
      <c r="E19" s="2">
        <v>32.89</v>
      </c>
      <c r="F19" s="93">
        <v>41897</v>
      </c>
      <c r="G19" s="2">
        <v>7.2380000000000004</v>
      </c>
      <c r="H19" s="93">
        <v>41909</v>
      </c>
      <c r="I19" s="2">
        <v>56.975312500000001</v>
      </c>
      <c r="J19" s="2">
        <v>504.32199999999995</v>
      </c>
      <c r="K19" s="2">
        <v>2.7244055555555549</v>
      </c>
      <c r="L19" s="2">
        <v>15.58</v>
      </c>
      <c r="M19" s="93">
        <v>41905</v>
      </c>
      <c r="N19" s="2">
        <v>35.799999999999997</v>
      </c>
      <c r="O19" s="17">
        <v>6</v>
      </c>
      <c r="P19" s="2">
        <v>26</v>
      </c>
      <c r="Q19" s="93">
        <v>41911</v>
      </c>
      <c r="R19" s="2">
        <v>23.021458333333328</v>
      </c>
      <c r="S19" s="2">
        <v>128.38911444634016</v>
      </c>
    </row>
    <row r="20" spans="1:19" x14ac:dyDescent="0.2">
      <c r="A20" s="54" t="s">
        <v>10</v>
      </c>
      <c r="B20" s="2">
        <v>9.5017741935483873</v>
      </c>
      <c r="C20" s="2">
        <v>19.917741935483868</v>
      </c>
      <c r="D20" s="2">
        <v>14.240649865591401</v>
      </c>
      <c r="E20" s="2">
        <v>28.99</v>
      </c>
      <c r="F20" s="93">
        <v>41920</v>
      </c>
      <c r="G20" s="2">
        <v>1.1020000000000001</v>
      </c>
      <c r="H20" s="93">
        <v>41942</v>
      </c>
      <c r="I20" s="2">
        <v>77.667076612903216</v>
      </c>
      <c r="J20" s="2">
        <v>336.76</v>
      </c>
      <c r="K20" s="2">
        <v>1.8036538978494621</v>
      </c>
      <c r="L20" s="2">
        <v>15.29</v>
      </c>
      <c r="M20" s="93">
        <v>41922</v>
      </c>
      <c r="N20" s="2">
        <v>97.4</v>
      </c>
      <c r="O20" s="17">
        <v>16</v>
      </c>
      <c r="P20" s="2">
        <v>25.2</v>
      </c>
      <c r="Q20" s="93">
        <v>41933</v>
      </c>
      <c r="R20" s="2">
        <v>15.71372782258064</v>
      </c>
      <c r="S20" s="2">
        <v>59.817653084945285</v>
      </c>
    </row>
    <row r="21" spans="1:19" x14ac:dyDescent="0.2">
      <c r="A21" s="54" t="s">
        <v>11</v>
      </c>
      <c r="B21" s="2">
        <v>5.4189333333333325</v>
      </c>
      <c r="C21" s="2">
        <v>12.891166666666663</v>
      </c>
      <c r="D21" s="2">
        <v>9.0468140398550716</v>
      </c>
      <c r="E21" s="2">
        <v>20.239999999999998</v>
      </c>
      <c r="F21" s="93">
        <v>41945</v>
      </c>
      <c r="G21" s="2">
        <v>0.90200000000000002</v>
      </c>
      <c r="H21" s="93">
        <v>41965</v>
      </c>
      <c r="I21" s="2">
        <v>83.255393719806776</v>
      </c>
      <c r="J21" s="2">
        <v>197.64100000000005</v>
      </c>
      <c r="K21" s="2">
        <v>2.4378497886473429</v>
      </c>
      <c r="L21" s="2">
        <v>17.05</v>
      </c>
      <c r="M21" s="93">
        <v>41971</v>
      </c>
      <c r="N21" s="2">
        <v>50.2</v>
      </c>
      <c r="O21" s="17">
        <v>14</v>
      </c>
      <c r="P21" s="2">
        <v>15.4</v>
      </c>
      <c r="Q21" s="93">
        <v>41971</v>
      </c>
      <c r="R21" s="2">
        <v>10.018487137681159</v>
      </c>
      <c r="S21" s="2">
        <v>29.953777287669073</v>
      </c>
    </row>
    <row r="22" spans="1:19" ht="13.5" thickBot="1" x14ac:dyDescent="0.25">
      <c r="A22" s="67" t="s">
        <v>12</v>
      </c>
      <c r="B22" s="68">
        <v>2.3733548387096772</v>
      </c>
      <c r="C22" s="68">
        <v>11.191483870967742</v>
      </c>
      <c r="D22" s="68">
        <v>6.7251370967741941</v>
      </c>
      <c r="E22" s="68">
        <v>16.079999999999998</v>
      </c>
      <c r="F22" s="94">
        <v>41994</v>
      </c>
      <c r="G22" s="68">
        <v>-3.1440000000000001</v>
      </c>
      <c r="H22" s="94">
        <v>41985</v>
      </c>
      <c r="I22" s="68">
        <v>79.474341397849443</v>
      </c>
      <c r="J22" s="68">
        <v>198.28100000000003</v>
      </c>
      <c r="K22" s="68">
        <v>2.5011478494623658</v>
      </c>
      <c r="L22" s="68">
        <v>16.27</v>
      </c>
      <c r="M22" s="94">
        <v>41994</v>
      </c>
      <c r="N22" s="68">
        <v>2.8</v>
      </c>
      <c r="O22" s="69">
        <v>9</v>
      </c>
      <c r="P22" s="68">
        <v>0.4</v>
      </c>
      <c r="Q22" s="94">
        <v>41987</v>
      </c>
      <c r="R22" s="68">
        <v>7.0880987903225829</v>
      </c>
      <c r="S22" s="68">
        <v>28.900557750612471</v>
      </c>
    </row>
    <row r="23" spans="1:19" ht="13.5" thickTop="1" x14ac:dyDescent="0.2">
      <c r="A23" s="54" t="s">
        <v>32</v>
      </c>
      <c r="B23" s="2">
        <v>8.5591916759362245</v>
      </c>
      <c r="C23" s="2">
        <v>20.155209940056853</v>
      </c>
      <c r="D23" s="2">
        <v>14.014744068926555</v>
      </c>
      <c r="E23" s="2">
        <v>40.409999999999997</v>
      </c>
      <c r="F23" s="93">
        <v>41131</v>
      </c>
      <c r="G23" s="2">
        <v>-6.59</v>
      </c>
      <c r="H23" s="93">
        <v>40961</v>
      </c>
      <c r="I23" s="2">
        <v>64.974290718076233</v>
      </c>
      <c r="J23" s="2">
        <v>5809.9709999999995</v>
      </c>
      <c r="K23" s="2">
        <v>2.9107320524857418</v>
      </c>
      <c r="L23" s="2">
        <v>19.7</v>
      </c>
      <c r="M23" s="93">
        <v>41009</v>
      </c>
      <c r="N23" s="2">
        <v>400.6</v>
      </c>
      <c r="O23" s="17">
        <v>103</v>
      </c>
      <c r="P23" s="2">
        <v>26</v>
      </c>
      <c r="Q23" s="93">
        <v>41181</v>
      </c>
      <c r="R23" s="2">
        <v>16.279255449017199</v>
      </c>
      <c r="S23" s="2">
        <v>1279.4173866000876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-0.84899999999999998</v>
      </c>
      <c r="G28" s="53" t="s">
        <v>34</v>
      </c>
      <c r="H28" s="88">
        <v>41253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-6.59</v>
      </c>
      <c r="G29" s="53" t="s">
        <v>34</v>
      </c>
      <c r="H29" s="88">
        <v>40961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291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8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10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8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2</v>
      </c>
      <c r="G37" s="53" t="s">
        <v>41</v>
      </c>
      <c r="H37" s="53"/>
      <c r="I37" s="53"/>
      <c r="J37" s="53"/>
    </row>
    <row r="38" spans="1:10" x14ac:dyDescent="0.2">
      <c r="F38">
        <f>SUM(F34:F37)</f>
        <v>28</v>
      </c>
    </row>
  </sheetData>
  <phoneticPr fontId="8" type="noConversion"/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109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2.4232580645161281</v>
      </c>
      <c r="C11" s="2">
        <v>11.872000000000002</v>
      </c>
      <c r="D11" s="2">
        <v>6.8282708333333337</v>
      </c>
      <c r="E11" s="2">
        <v>18.78</v>
      </c>
      <c r="F11" s="93">
        <v>42010</v>
      </c>
      <c r="G11" s="2">
        <v>-2.6120000000000001</v>
      </c>
      <c r="H11" s="93">
        <v>42013</v>
      </c>
      <c r="I11" s="2">
        <v>76.71804435483871</v>
      </c>
      <c r="J11" s="2">
        <v>221.34800000000001</v>
      </c>
      <c r="K11" s="2">
        <v>3.1956129032258054</v>
      </c>
      <c r="L11" s="2">
        <v>21.56</v>
      </c>
      <c r="M11" s="93">
        <v>42019</v>
      </c>
      <c r="N11" s="2">
        <v>49.8</v>
      </c>
      <c r="O11" s="17">
        <v>20</v>
      </c>
      <c r="P11" s="2">
        <v>10.8</v>
      </c>
      <c r="Q11" s="93">
        <v>42031</v>
      </c>
      <c r="R11" s="2">
        <v>6.588387096774194</v>
      </c>
      <c r="S11" s="2">
        <v>38.009554635616645</v>
      </c>
    </row>
    <row r="12" spans="1:19" x14ac:dyDescent="0.2">
      <c r="A12" s="54" t="s">
        <v>2</v>
      </c>
      <c r="B12" s="2">
        <v>2.4874642857142857</v>
      </c>
      <c r="C12" s="2">
        <v>9.5520357142857133</v>
      </c>
      <c r="D12" s="2">
        <v>5.9693147321428572</v>
      </c>
      <c r="E12" s="2">
        <v>14.72</v>
      </c>
      <c r="F12" s="93">
        <v>41691</v>
      </c>
      <c r="G12" s="2">
        <v>-1.133</v>
      </c>
      <c r="H12" s="93">
        <v>41697</v>
      </c>
      <c r="I12" s="2">
        <v>79.651264880952382</v>
      </c>
      <c r="J12" s="2">
        <v>232.113</v>
      </c>
      <c r="K12" s="2">
        <v>3.8138660714285719</v>
      </c>
      <c r="L12" s="2">
        <v>21.36</v>
      </c>
      <c r="M12" s="93">
        <v>41681</v>
      </c>
      <c r="N12" s="2">
        <v>95</v>
      </c>
      <c r="O12" s="17">
        <v>19</v>
      </c>
      <c r="P12" s="2">
        <v>31.2</v>
      </c>
      <c r="Q12" s="93">
        <v>41682</v>
      </c>
      <c r="R12" s="2">
        <v>6.5709903273809536</v>
      </c>
      <c r="S12" s="2">
        <v>36.590114865445983</v>
      </c>
    </row>
    <row r="13" spans="1:19" x14ac:dyDescent="0.2">
      <c r="A13" s="54" t="s">
        <v>3</v>
      </c>
      <c r="B13" s="2">
        <v>4.7407096774193542</v>
      </c>
      <c r="C13" s="2">
        <v>14.077935483870966</v>
      </c>
      <c r="D13" s="2">
        <v>9.1335556178446762</v>
      </c>
      <c r="E13" s="2">
        <v>19.649999999999999</v>
      </c>
      <c r="F13" s="93">
        <v>41705</v>
      </c>
      <c r="G13" s="2">
        <v>0.156</v>
      </c>
      <c r="H13" s="93">
        <v>41701</v>
      </c>
      <c r="I13" s="2">
        <v>77.127552091827326</v>
      </c>
      <c r="J13" s="2">
        <v>388.2480000000001</v>
      </c>
      <c r="K13" s="2">
        <v>2.9350005082792436</v>
      </c>
      <c r="L13" s="2">
        <v>20.68</v>
      </c>
      <c r="M13" s="93">
        <v>41711</v>
      </c>
      <c r="N13" s="2">
        <v>77.2</v>
      </c>
      <c r="O13" s="17">
        <v>20</v>
      </c>
      <c r="P13" s="2">
        <v>13.4</v>
      </c>
      <c r="Q13" s="93">
        <v>41703</v>
      </c>
      <c r="R13" s="2">
        <v>9.6605496577948831</v>
      </c>
      <c r="S13" s="2">
        <v>66.215548809276711</v>
      </c>
    </row>
    <row r="14" spans="1:19" x14ac:dyDescent="0.2">
      <c r="A14" s="54" t="s">
        <v>4</v>
      </c>
      <c r="B14" s="2">
        <v>6.2993000000000006</v>
      </c>
      <c r="C14" s="2">
        <v>17.278333333333329</v>
      </c>
      <c r="D14" s="2">
        <v>11.579711111111113</v>
      </c>
      <c r="E14" s="2">
        <v>28.53</v>
      </c>
      <c r="F14" s="93">
        <v>41746</v>
      </c>
      <c r="G14" s="2">
        <v>2.7869999999999999</v>
      </c>
      <c r="H14" s="93">
        <v>41734</v>
      </c>
      <c r="I14" s="2">
        <v>67.727354166666657</v>
      </c>
      <c r="J14" s="2">
        <v>548.63499999999999</v>
      </c>
      <c r="K14" s="2">
        <v>3.2995326388888895</v>
      </c>
      <c r="L14" s="2">
        <v>14.6</v>
      </c>
      <c r="M14" s="93">
        <v>41734</v>
      </c>
      <c r="N14" s="2">
        <v>86.4</v>
      </c>
      <c r="O14" s="17">
        <v>15</v>
      </c>
      <c r="P14" s="2">
        <v>17.8</v>
      </c>
      <c r="Q14" s="93">
        <v>41758</v>
      </c>
      <c r="R14" s="2">
        <v>12.820202777777778</v>
      </c>
      <c r="S14" s="2">
        <v>101.98380891207009</v>
      </c>
    </row>
    <row r="15" spans="1:19" x14ac:dyDescent="0.2">
      <c r="A15" s="54" t="s">
        <v>5</v>
      </c>
      <c r="B15" s="2">
        <v>7.6503870967741943</v>
      </c>
      <c r="C15" s="2">
        <v>17.200967741935482</v>
      </c>
      <c r="D15" s="2">
        <v>12.113050403225806</v>
      </c>
      <c r="E15" s="2">
        <v>23.28</v>
      </c>
      <c r="F15" s="93">
        <v>41765</v>
      </c>
      <c r="G15" s="2">
        <v>2.7189999999999999</v>
      </c>
      <c r="H15" s="93">
        <v>41785</v>
      </c>
      <c r="I15" s="2">
        <v>72.148461021505355</v>
      </c>
      <c r="J15" s="2">
        <v>603.44599999999991</v>
      </c>
      <c r="K15" s="2">
        <v>2.8874865591397842</v>
      </c>
      <c r="L15" s="2">
        <v>15.78</v>
      </c>
      <c r="M15" s="93">
        <v>41790</v>
      </c>
      <c r="N15" s="2">
        <v>64.8</v>
      </c>
      <c r="O15" s="17">
        <v>16</v>
      </c>
      <c r="P15" s="2">
        <v>11.4</v>
      </c>
      <c r="Q15" s="93">
        <v>41773</v>
      </c>
      <c r="R15" s="2">
        <v>13.947493279569892</v>
      </c>
      <c r="S15" s="2">
        <v>105.76872403740441</v>
      </c>
    </row>
    <row r="16" spans="1:19" x14ac:dyDescent="0.2">
      <c r="A16" s="54" t="s">
        <v>6</v>
      </c>
      <c r="B16" s="2">
        <v>12.176666666666668</v>
      </c>
      <c r="C16" s="2">
        <v>23.932333333333329</v>
      </c>
      <c r="D16" s="2">
        <v>17.676284722222217</v>
      </c>
      <c r="E16" s="2">
        <v>33.43</v>
      </c>
      <c r="F16" s="93">
        <v>41806</v>
      </c>
      <c r="G16" s="2">
        <v>9.74</v>
      </c>
      <c r="H16" s="93">
        <v>41793</v>
      </c>
      <c r="I16" s="2">
        <v>65.516486111111107</v>
      </c>
      <c r="J16" s="2">
        <v>726.10399999999993</v>
      </c>
      <c r="K16" s="2">
        <v>2.824211111111111</v>
      </c>
      <c r="L16" s="2">
        <v>13.03</v>
      </c>
      <c r="M16" s="93">
        <v>41791</v>
      </c>
      <c r="N16" s="2">
        <v>51.2</v>
      </c>
      <c r="O16" s="17">
        <v>8</v>
      </c>
      <c r="P16" s="2">
        <v>17.2</v>
      </c>
      <c r="Q16" s="93">
        <v>41808</v>
      </c>
      <c r="R16" s="2">
        <v>18.224750000000004</v>
      </c>
      <c r="S16" s="2">
        <v>151.81708834660455</v>
      </c>
    </row>
    <row r="17" spans="1:19" x14ac:dyDescent="0.2">
      <c r="A17" s="54" t="s">
        <v>7</v>
      </c>
      <c r="B17" s="2">
        <v>16.647419354838714</v>
      </c>
      <c r="C17" s="2">
        <v>31.962258064516131</v>
      </c>
      <c r="D17" s="2">
        <v>24.067620967741938</v>
      </c>
      <c r="E17" s="2">
        <v>36.65</v>
      </c>
      <c r="F17" s="93">
        <v>41845</v>
      </c>
      <c r="G17" s="2">
        <v>12.77</v>
      </c>
      <c r="H17" s="93">
        <v>41849</v>
      </c>
      <c r="I17" s="2">
        <v>59.372580645161307</v>
      </c>
      <c r="J17" s="2">
        <v>770.34799999999984</v>
      </c>
      <c r="K17" s="2">
        <v>1.745436827956989</v>
      </c>
      <c r="L17" s="2">
        <v>14.5</v>
      </c>
      <c r="M17" s="93">
        <v>41836</v>
      </c>
      <c r="N17" s="2">
        <v>11.8</v>
      </c>
      <c r="O17" s="17">
        <v>8</v>
      </c>
      <c r="P17" s="2">
        <v>6</v>
      </c>
      <c r="Q17" s="93">
        <v>41834</v>
      </c>
      <c r="R17" s="2">
        <v>26.128965053763437</v>
      </c>
      <c r="S17" s="2">
        <v>180.00005285435424</v>
      </c>
    </row>
    <row r="18" spans="1:19" x14ac:dyDescent="0.2">
      <c r="A18" s="54" t="s">
        <v>8</v>
      </c>
      <c r="B18" s="2">
        <v>16.123870967741937</v>
      </c>
      <c r="C18" s="2">
        <v>29.441935483870971</v>
      </c>
      <c r="D18" s="2">
        <v>22.015181451612904</v>
      </c>
      <c r="E18" s="2">
        <v>37.94</v>
      </c>
      <c r="F18" s="93">
        <v>41853</v>
      </c>
      <c r="G18" s="2">
        <v>11.21</v>
      </c>
      <c r="H18" s="93">
        <v>41860</v>
      </c>
      <c r="I18" s="2">
        <v>60.256545698924739</v>
      </c>
      <c r="J18" s="2">
        <v>714.99</v>
      </c>
      <c r="K18" s="2">
        <v>2.4394220430107527</v>
      </c>
      <c r="L18" s="2">
        <v>12.15</v>
      </c>
      <c r="M18" s="93">
        <v>41863</v>
      </c>
      <c r="N18" s="2">
        <v>28.6</v>
      </c>
      <c r="O18" s="17">
        <v>4</v>
      </c>
      <c r="P18" s="2">
        <v>12.2</v>
      </c>
      <c r="Q18" s="93">
        <v>41867</v>
      </c>
      <c r="R18" s="2">
        <v>25.552654569892479</v>
      </c>
      <c r="S18" s="2">
        <v>170.25753043543361</v>
      </c>
    </row>
    <row r="19" spans="1:19" x14ac:dyDescent="0.2">
      <c r="A19" s="54" t="s">
        <v>9</v>
      </c>
      <c r="B19" s="2">
        <v>13.367666666666667</v>
      </c>
      <c r="C19" s="2">
        <v>26.410666666666661</v>
      </c>
      <c r="D19" s="2">
        <v>19.390521437198064</v>
      </c>
      <c r="E19" s="2">
        <v>31.02</v>
      </c>
      <c r="F19" s="93">
        <v>41909</v>
      </c>
      <c r="G19" s="2">
        <v>8.3800000000000008</v>
      </c>
      <c r="H19" s="93">
        <v>41898</v>
      </c>
      <c r="I19" s="2">
        <v>64.426333937198081</v>
      </c>
      <c r="J19" s="2">
        <v>542.48500000000001</v>
      </c>
      <c r="K19" s="2">
        <v>2.2200263586956526</v>
      </c>
      <c r="L19" s="2">
        <v>11.96</v>
      </c>
      <c r="M19" s="93">
        <v>41887</v>
      </c>
      <c r="N19" s="2">
        <v>15.6</v>
      </c>
      <c r="O19" s="17">
        <v>6</v>
      </c>
      <c r="P19" s="2">
        <v>11.8</v>
      </c>
      <c r="Q19" s="93">
        <v>41887</v>
      </c>
      <c r="R19" s="2">
        <v>22.305510869565222</v>
      </c>
      <c r="S19" s="2">
        <v>119.32307030492429</v>
      </c>
    </row>
    <row r="20" spans="1:19" x14ac:dyDescent="0.2">
      <c r="A20" s="54" t="s">
        <v>10</v>
      </c>
      <c r="B20" s="2">
        <v>11.165709677419359</v>
      </c>
      <c r="C20" s="2">
        <v>21.834516129032259</v>
      </c>
      <c r="D20" s="2">
        <v>16.109255376344088</v>
      </c>
      <c r="E20" s="2">
        <v>29.39</v>
      </c>
      <c r="F20" s="93">
        <v>41914</v>
      </c>
      <c r="G20" s="2">
        <v>2.99</v>
      </c>
      <c r="H20" s="93">
        <v>41924</v>
      </c>
      <c r="I20" s="2">
        <v>70.343440860215068</v>
      </c>
      <c r="J20" s="2">
        <v>359.58200000000005</v>
      </c>
      <c r="K20" s="2">
        <v>2.1123393817204303</v>
      </c>
      <c r="L20" s="2">
        <v>11.56</v>
      </c>
      <c r="M20" s="93">
        <v>41942</v>
      </c>
      <c r="N20" s="2">
        <v>24</v>
      </c>
      <c r="O20" s="17">
        <v>7</v>
      </c>
      <c r="P20" s="2">
        <v>17</v>
      </c>
      <c r="Q20" s="93">
        <v>41916</v>
      </c>
      <c r="R20" s="2">
        <v>17.59545698924731</v>
      </c>
      <c r="S20" s="2">
        <v>74.302498960398509</v>
      </c>
    </row>
    <row r="21" spans="1:19" x14ac:dyDescent="0.2">
      <c r="A21" s="54" t="s">
        <v>11</v>
      </c>
      <c r="B21" s="2">
        <v>5.8575666666666661</v>
      </c>
      <c r="C21" s="2">
        <v>12.967233333333329</v>
      </c>
      <c r="D21" s="2">
        <v>9.3237076388888891</v>
      </c>
      <c r="E21" s="2">
        <v>22.94</v>
      </c>
      <c r="F21" s="93">
        <v>41948</v>
      </c>
      <c r="G21" s="2">
        <v>-3.6930000000000001</v>
      </c>
      <c r="H21" s="93">
        <v>41971</v>
      </c>
      <c r="I21" s="2">
        <v>72.448923611111113</v>
      </c>
      <c r="J21" s="2">
        <v>197.83200000000002</v>
      </c>
      <c r="K21" s="2">
        <v>3.9591701388888896</v>
      </c>
      <c r="L21" s="2">
        <v>17.05</v>
      </c>
      <c r="M21" s="93">
        <v>41948</v>
      </c>
      <c r="N21" s="2">
        <v>33.799999999999997</v>
      </c>
      <c r="O21" s="17">
        <v>13</v>
      </c>
      <c r="P21" s="2">
        <v>8</v>
      </c>
      <c r="Q21" s="93">
        <v>41958</v>
      </c>
      <c r="R21" s="2">
        <v>10.232075694444442</v>
      </c>
      <c r="S21" s="2">
        <v>47.356506433430681</v>
      </c>
    </row>
    <row r="22" spans="1:19" ht="13.5" thickBot="1" x14ac:dyDescent="0.25">
      <c r="A22" s="67" t="s">
        <v>12</v>
      </c>
      <c r="B22" s="68">
        <v>0.32148387096774189</v>
      </c>
      <c r="C22" s="68">
        <v>9.2228387096774185</v>
      </c>
      <c r="D22" s="68">
        <v>4.5903642473118289</v>
      </c>
      <c r="E22" s="68">
        <v>15.8</v>
      </c>
      <c r="F22" s="94">
        <v>41977</v>
      </c>
      <c r="G22" s="68">
        <v>-3.6309999999999998</v>
      </c>
      <c r="H22" s="94">
        <v>41988</v>
      </c>
      <c r="I22" s="68">
        <v>79.778366935483888</v>
      </c>
      <c r="J22" s="68">
        <v>178.74399999999994</v>
      </c>
      <c r="K22" s="68">
        <v>2.6242271505376338</v>
      </c>
      <c r="L22" s="68">
        <v>16.66</v>
      </c>
      <c r="M22" s="94">
        <v>41974</v>
      </c>
      <c r="N22" s="68">
        <v>5.2</v>
      </c>
      <c r="O22" s="69">
        <v>7</v>
      </c>
      <c r="P22" s="68">
        <v>2</v>
      </c>
      <c r="Q22" s="94">
        <v>41992</v>
      </c>
      <c r="R22" s="68">
        <v>5.3851404569892463</v>
      </c>
      <c r="S22" s="68">
        <v>29.566700806485596</v>
      </c>
    </row>
    <row r="23" spans="1:19" ht="13.5" thickTop="1" x14ac:dyDescent="0.2">
      <c r="A23" s="54" t="s">
        <v>32</v>
      </c>
      <c r="B23" s="2">
        <v>8.271791916282643</v>
      </c>
      <c r="C23" s="2">
        <v>18.812754499487966</v>
      </c>
      <c r="D23" s="2">
        <v>13.233069878248145</v>
      </c>
      <c r="E23" s="2">
        <v>37.94</v>
      </c>
      <c r="F23" s="93">
        <v>41488</v>
      </c>
      <c r="G23" s="2">
        <v>-3.6930000000000001</v>
      </c>
      <c r="H23" s="93">
        <v>41606</v>
      </c>
      <c r="I23" s="2">
        <v>70.459612859582975</v>
      </c>
      <c r="J23" s="2">
        <v>5483.8750000000009</v>
      </c>
      <c r="K23" s="2">
        <v>2.8380276410736465</v>
      </c>
      <c r="L23" s="2">
        <v>21.56</v>
      </c>
      <c r="M23" s="93">
        <v>41289</v>
      </c>
      <c r="N23" s="2">
        <v>543.4</v>
      </c>
      <c r="O23" s="17">
        <v>143</v>
      </c>
      <c r="P23" s="2">
        <v>31.2</v>
      </c>
      <c r="Q23" s="93">
        <v>41317</v>
      </c>
      <c r="R23" s="2">
        <v>14.584348064433319</v>
      </c>
      <c r="S23" s="2">
        <v>1121.1911994014454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-1.0649999999999999</v>
      </c>
      <c r="G28" s="53" t="s">
        <v>34</v>
      </c>
      <c r="H28" s="88">
        <v>41605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-1.133</v>
      </c>
      <c r="G29" s="53" t="s">
        <v>34</v>
      </c>
      <c r="H29" s="88">
        <v>41332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272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11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7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8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>
        <f>SUM(F34:F37)</f>
        <v>26</v>
      </c>
    </row>
  </sheetData>
  <phoneticPr fontId="0" type="noConversion"/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96"/>
    <col min="2" max="2" width="6.140625" style="96" customWidth="1"/>
    <col min="3" max="4" width="7.5703125" style="96" bestFit="1" customWidth="1"/>
    <col min="5" max="5" width="6.42578125" style="96" bestFit="1" customWidth="1"/>
    <col min="6" max="6" width="7.5703125" style="96" customWidth="1"/>
    <col min="7" max="7" width="5.7109375" style="96" customWidth="1"/>
    <col min="8" max="8" width="7.5703125" style="96" customWidth="1"/>
    <col min="9" max="9" width="7.5703125" style="96" bestFit="1" customWidth="1"/>
    <col min="10" max="11" width="7.5703125" style="96" customWidth="1"/>
    <col min="12" max="12" width="8.140625" style="96" bestFit="1" customWidth="1"/>
    <col min="13" max="13" width="7.5703125" style="96" bestFit="1" customWidth="1"/>
    <col min="14" max="14" width="5.5703125" style="96" bestFit="1" customWidth="1"/>
    <col min="15" max="15" width="7.7109375" style="96" bestFit="1" customWidth="1"/>
    <col min="16" max="16" width="5.42578125" style="96" bestFit="1" customWidth="1"/>
    <col min="17" max="17" width="7.5703125" style="96" bestFit="1" customWidth="1"/>
    <col min="18" max="18" width="7.5703125" style="96" customWidth="1"/>
    <col min="19" max="19" width="6.5703125" style="96" customWidth="1"/>
    <col min="20" max="16384" width="11.42578125" style="96"/>
  </cols>
  <sheetData>
    <row r="1" spans="1:19" x14ac:dyDescent="0.2">
      <c r="B1" s="54" t="s">
        <v>113</v>
      </c>
    </row>
    <row r="2" spans="1:19" x14ac:dyDescent="0.2">
      <c r="B2" s="54" t="s">
        <v>62</v>
      </c>
    </row>
    <row r="3" spans="1:19" x14ac:dyDescent="0.2">
      <c r="B3" s="54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106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97">
        <v>3.9633870967741927</v>
      </c>
      <c r="C11" s="97">
        <v>11.448290322580643</v>
      </c>
      <c r="D11" s="97">
        <v>7.4409993279569884</v>
      </c>
      <c r="E11" s="97">
        <v>16.34</v>
      </c>
      <c r="F11" s="98">
        <v>42394</v>
      </c>
      <c r="G11" s="97">
        <v>-0.45400000000000001</v>
      </c>
      <c r="H11" s="98">
        <v>42370</v>
      </c>
      <c r="I11" s="97">
        <v>80.748487903225794</v>
      </c>
      <c r="J11" s="97">
        <v>177.69399999999999</v>
      </c>
      <c r="K11" s="97">
        <v>2.7549825268817201</v>
      </c>
      <c r="L11" s="97">
        <v>17.05</v>
      </c>
      <c r="M11" s="98">
        <v>42373</v>
      </c>
      <c r="N11" s="97">
        <v>35.199999999999996</v>
      </c>
      <c r="O11" s="99">
        <v>20</v>
      </c>
      <c r="P11" s="97">
        <v>9.6</v>
      </c>
      <c r="Q11" s="98">
        <v>42396</v>
      </c>
      <c r="R11" s="97">
        <v>7.2648588709677426</v>
      </c>
      <c r="S11" s="97">
        <v>36.631052133707577</v>
      </c>
    </row>
    <row r="12" spans="1:19" x14ac:dyDescent="0.2">
      <c r="A12" s="54" t="s">
        <v>2</v>
      </c>
      <c r="B12" s="97">
        <v>1.4626785714285717</v>
      </c>
      <c r="C12" s="97">
        <v>12.857142857142856</v>
      </c>
      <c r="D12" s="97">
        <v>6.9888244439947576</v>
      </c>
      <c r="E12" s="97">
        <v>21.13</v>
      </c>
      <c r="F12" s="98">
        <v>42049</v>
      </c>
      <c r="G12" s="97">
        <v>-3.2909999999999999</v>
      </c>
      <c r="H12" s="98">
        <v>42039</v>
      </c>
      <c r="I12" s="97">
        <v>71.206275329280629</v>
      </c>
      <c r="J12" s="97">
        <v>245.66000000000003</v>
      </c>
      <c r="K12" s="97">
        <v>3.0066389923626713</v>
      </c>
      <c r="L12" s="97">
        <v>21.27</v>
      </c>
      <c r="M12" s="98">
        <v>42041</v>
      </c>
      <c r="N12" s="97">
        <v>14.000000000000002</v>
      </c>
      <c r="O12" s="99">
        <v>11</v>
      </c>
      <c r="P12" s="97">
        <v>5.4</v>
      </c>
      <c r="Q12" s="98">
        <v>42063</v>
      </c>
      <c r="R12" s="97">
        <v>6.9978945957777183</v>
      </c>
      <c r="S12" s="97">
        <v>50.312951355808849</v>
      </c>
    </row>
    <row r="13" spans="1:19" x14ac:dyDescent="0.2">
      <c r="A13" s="54" t="s">
        <v>3</v>
      </c>
      <c r="B13" s="97">
        <v>4.4857741935483872</v>
      </c>
      <c r="C13" s="97">
        <v>15.940548387096772</v>
      </c>
      <c r="D13" s="97">
        <v>10.226781658674804</v>
      </c>
      <c r="E13" s="97">
        <v>24.08</v>
      </c>
      <c r="F13" s="98">
        <v>42080</v>
      </c>
      <c r="G13" s="97">
        <v>-0.52100000000000002</v>
      </c>
      <c r="H13" s="98">
        <v>42087</v>
      </c>
      <c r="I13" s="97">
        <v>65.159015002906116</v>
      </c>
      <c r="J13" s="97">
        <v>473.00000000000006</v>
      </c>
      <c r="K13" s="97">
        <v>3.5680723081952928</v>
      </c>
      <c r="L13" s="97">
        <v>18.52</v>
      </c>
      <c r="M13" s="98">
        <v>42066</v>
      </c>
      <c r="N13" s="97">
        <v>38.199999999999996</v>
      </c>
      <c r="O13" s="99">
        <v>13</v>
      </c>
      <c r="P13" s="97">
        <v>9.1999999999999993</v>
      </c>
      <c r="Q13" s="98">
        <v>42088</v>
      </c>
      <c r="R13" s="97">
        <v>10.839960167829121</v>
      </c>
      <c r="S13" s="97">
        <v>88.824870232841761</v>
      </c>
    </row>
    <row r="14" spans="1:19" x14ac:dyDescent="0.2">
      <c r="A14" s="54" t="s">
        <v>4</v>
      </c>
      <c r="B14" s="97">
        <v>9.1338333333333335</v>
      </c>
      <c r="C14" s="97">
        <v>21.114666666666658</v>
      </c>
      <c r="D14" s="97">
        <v>14.616846527777772</v>
      </c>
      <c r="E14" s="97">
        <v>29.12</v>
      </c>
      <c r="F14" s="98">
        <v>42101</v>
      </c>
      <c r="G14" s="97">
        <v>5.7370000000000001</v>
      </c>
      <c r="H14" s="98">
        <v>42115</v>
      </c>
      <c r="I14" s="97">
        <v>64.78649999999999</v>
      </c>
      <c r="J14" s="97">
        <v>558.78699999999992</v>
      </c>
      <c r="K14" s="97">
        <v>2.8549458333333328</v>
      </c>
      <c r="L14" s="97">
        <v>13.43</v>
      </c>
      <c r="M14" s="98">
        <v>42101</v>
      </c>
      <c r="N14" s="97">
        <v>42.2</v>
      </c>
      <c r="O14" s="99">
        <v>13</v>
      </c>
      <c r="P14" s="97">
        <v>11.4</v>
      </c>
      <c r="Q14" s="98">
        <v>42114</v>
      </c>
      <c r="R14" s="97">
        <v>16.425687499999999</v>
      </c>
      <c r="S14" s="97">
        <v>116.95592381044632</v>
      </c>
    </row>
    <row r="15" spans="1:19" x14ac:dyDescent="0.2">
      <c r="A15" s="54" t="s">
        <v>5</v>
      </c>
      <c r="B15" s="97">
        <v>9.8166451612903209</v>
      </c>
      <c r="C15" s="97">
        <v>21.506774193548384</v>
      </c>
      <c r="D15" s="97">
        <v>15.379909946236559</v>
      </c>
      <c r="E15" s="97">
        <v>28.31</v>
      </c>
      <c r="F15" s="98">
        <v>42134</v>
      </c>
      <c r="G15" s="97">
        <v>6.0679999999999996</v>
      </c>
      <c r="H15" s="98">
        <v>42129</v>
      </c>
      <c r="I15" s="97">
        <v>59.083891129032253</v>
      </c>
      <c r="J15" s="97">
        <v>700.82900000000006</v>
      </c>
      <c r="K15" s="97">
        <v>3.3925396505376337</v>
      </c>
      <c r="L15" s="97">
        <v>19.399999999999999</v>
      </c>
      <c r="M15" s="98">
        <v>42145</v>
      </c>
      <c r="N15" s="97">
        <v>42.2</v>
      </c>
      <c r="O15" s="99">
        <v>9</v>
      </c>
      <c r="P15" s="97">
        <v>20.6</v>
      </c>
      <c r="Q15" s="98">
        <v>42149</v>
      </c>
      <c r="R15" s="97">
        <v>19.458918010752686</v>
      </c>
      <c r="S15" s="97">
        <v>150.84389297535665</v>
      </c>
    </row>
    <row r="16" spans="1:19" x14ac:dyDescent="0.2">
      <c r="A16" s="54" t="s">
        <v>6</v>
      </c>
      <c r="B16" s="97">
        <v>14.198333333333332</v>
      </c>
      <c r="C16" s="97">
        <v>27.884000000000004</v>
      </c>
      <c r="D16" s="97">
        <v>20.584298611111116</v>
      </c>
      <c r="E16" s="97">
        <v>33.28</v>
      </c>
      <c r="F16" s="98">
        <v>42163</v>
      </c>
      <c r="G16" s="97">
        <v>8.9600000000000009</v>
      </c>
      <c r="H16" s="98">
        <v>42160</v>
      </c>
      <c r="I16" s="97">
        <v>57.752277777777792</v>
      </c>
      <c r="J16" s="97">
        <v>765.42499999999984</v>
      </c>
      <c r="K16" s="97">
        <v>2.8244125000000002</v>
      </c>
      <c r="L16" s="97">
        <v>14.01</v>
      </c>
      <c r="M16" s="98">
        <v>42161</v>
      </c>
      <c r="N16" s="97">
        <v>40</v>
      </c>
      <c r="O16" s="99">
        <v>9</v>
      </c>
      <c r="P16" s="97">
        <v>17.8</v>
      </c>
      <c r="Q16" s="98">
        <v>42179</v>
      </c>
      <c r="R16" s="97">
        <v>23.383180555555555</v>
      </c>
      <c r="S16" s="97">
        <v>180.63319642001736</v>
      </c>
    </row>
    <row r="17" spans="1:19" x14ac:dyDescent="0.2">
      <c r="A17" s="54" t="s">
        <v>7</v>
      </c>
      <c r="B17" s="97">
        <v>15.561935483870968</v>
      </c>
      <c r="C17" s="97">
        <v>27.749677419354839</v>
      </c>
      <c r="D17" s="97">
        <v>21.192977150537629</v>
      </c>
      <c r="E17" s="97">
        <v>36.380000000000003</v>
      </c>
      <c r="F17" s="98">
        <v>42202</v>
      </c>
      <c r="G17" s="97">
        <v>11.92</v>
      </c>
      <c r="H17" s="98">
        <v>42193</v>
      </c>
      <c r="I17" s="97">
        <v>61.894556451612893</v>
      </c>
      <c r="J17" s="97">
        <v>744.58100000000013</v>
      </c>
      <c r="K17" s="97">
        <v>2.7470947580645162</v>
      </c>
      <c r="L17" s="97">
        <v>12.45</v>
      </c>
      <c r="M17" s="98">
        <v>42196</v>
      </c>
      <c r="N17" s="97">
        <v>70.2</v>
      </c>
      <c r="O17" s="99">
        <v>8</v>
      </c>
      <c r="P17" s="97">
        <v>48.8</v>
      </c>
      <c r="Q17" s="98">
        <v>42188</v>
      </c>
      <c r="R17" s="97">
        <v>24.154952956989245</v>
      </c>
      <c r="S17" s="97">
        <v>175.35796851039049</v>
      </c>
    </row>
    <row r="18" spans="1:19" x14ac:dyDescent="0.2">
      <c r="A18" s="54" t="s">
        <v>8</v>
      </c>
      <c r="B18" s="97">
        <v>15.248387096774195</v>
      </c>
      <c r="C18" s="97">
        <v>28.653548387096773</v>
      </c>
      <c r="D18" s="97">
        <v>21.304670698924731</v>
      </c>
      <c r="E18" s="97">
        <v>33.96</v>
      </c>
      <c r="F18" s="98">
        <v>42224</v>
      </c>
      <c r="G18" s="97">
        <v>9.77</v>
      </c>
      <c r="H18" s="98">
        <v>42233</v>
      </c>
      <c r="I18" s="97">
        <v>62.872721774193558</v>
      </c>
      <c r="J18" s="97">
        <v>694.23</v>
      </c>
      <c r="K18" s="97">
        <v>2.0641216397849464</v>
      </c>
      <c r="L18" s="97">
        <v>13.23</v>
      </c>
      <c r="M18" s="98">
        <v>42224</v>
      </c>
      <c r="N18" s="97">
        <v>35.4</v>
      </c>
      <c r="O18" s="99">
        <v>6</v>
      </c>
      <c r="P18" s="97">
        <v>27.4</v>
      </c>
      <c r="Q18" s="98">
        <v>42234</v>
      </c>
      <c r="R18" s="97">
        <v>25.770940860215052</v>
      </c>
      <c r="S18" s="97">
        <v>153.56597792096449</v>
      </c>
    </row>
    <row r="19" spans="1:19" x14ac:dyDescent="0.2">
      <c r="A19" s="54" t="s">
        <v>9</v>
      </c>
      <c r="B19" s="97">
        <v>15.011999999999999</v>
      </c>
      <c r="C19" s="97">
        <v>27.613333333333337</v>
      </c>
      <c r="D19" s="97">
        <v>20.874694444444447</v>
      </c>
      <c r="E19" s="97">
        <v>33.42</v>
      </c>
      <c r="F19" s="98">
        <v>42250</v>
      </c>
      <c r="G19" s="97">
        <v>8.35</v>
      </c>
      <c r="H19" s="98">
        <v>42274</v>
      </c>
      <c r="I19" s="97">
        <v>62.740340277777783</v>
      </c>
      <c r="J19" s="97">
        <v>511.09800000000001</v>
      </c>
      <c r="K19" s="97">
        <v>1.8899013888888885</v>
      </c>
      <c r="L19" s="97">
        <v>12.94</v>
      </c>
      <c r="M19" s="98">
        <v>42263</v>
      </c>
      <c r="N19" s="97">
        <v>20.399999999999999</v>
      </c>
      <c r="O19" s="99">
        <v>10</v>
      </c>
      <c r="P19" s="97">
        <v>11.8</v>
      </c>
      <c r="Q19" s="98">
        <v>42269</v>
      </c>
      <c r="R19" s="97">
        <v>24.284340277777776</v>
      </c>
      <c r="S19" s="97">
        <v>116.97324227422988</v>
      </c>
    </row>
    <row r="20" spans="1:19" x14ac:dyDescent="0.2">
      <c r="A20" s="54" t="s">
        <v>10</v>
      </c>
      <c r="B20" s="97">
        <v>11.497032258064515</v>
      </c>
      <c r="C20" s="97">
        <v>23.68967741935484</v>
      </c>
      <c r="D20" s="97">
        <v>17.211725806451614</v>
      </c>
      <c r="E20" s="97">
        <v>28.79</v>
      </c>
      <c r="F20" s="98">
        <v>42298</v>
      </c>
      <c r="G20" s="97">
        <v>5.8680000000000003</v>
      </c>
      <c r="H20" s="98">
        <v>42300</v>
      </c>
      <c r="I20" s="97">
        <v>69.660174731182792</v>
      </c>
      <c r="J20" s="97">
        <v>374.63500000000005</v>
      </c>
      <c r="K20" s="97">
        <v>1.6693588709677418</v>
      </c>
      <c r="L20" s="97">
        <v>13.82</v>
      </c>
      <c r="M20" s="98">
        <v>42289</v>
      </c>
      <c r="N20" s="97">
        <v>21.999999999999996</v>
      </c>
      <c r="O20" s="99">
        <v>11</v>
      </c>
      <c r="P20" s="97">
        <v>6.6</v>
      </c>
      <c r="Q20" s="98">
        <v>42287</v>
      </c>
      <c r="R20" s="97">
        <v>18.422990591397845</v>
      </c>
      <c r="S20" s="97">
        <v>75.193192641738364</v>
      </c>
    </row>
    <row r="21" spans="1:19" x14ac:dyDescent="0.2">
      <c r="A21" s="54" t="s">
        <v>11</v>
      </c>
      <c r="B21" s="97">
        <v>6.7185333333333324</v>
      </c>
      <c r="C21" s="97">
        <v>14.732666666666667</v>
      </c>
      <c r="D21" s="97">
        <v>10.494616666666667</v>
      </c>
      <c r="E21" s="97">
        <v>18.309999999999999</v>
      </c>
      <c r="F21" s="98">
        <v>42332</v>
      </c>
      <c r="G21" s="97">
        <v>1.4239999999999999</v>
      </c>
      <c r="H21" s="98">
        <v>42324</v>
      </c>
      <c r="I21" s="97">
        <v>85.162763888888904</v>
      </c>
      <c r="J21" s="97">
        <v>179.82800000000003</v>
      </c>
      <c r="K21" s="97">
        <v>2.1772777777777779</v>
      </c>
      <c r="L21" s="97">
        <v>15.09</v>
      </c>
      <c r="M21" s="98">
        <v>42336</v>
      </c>
      <c r="N21" s="97">
        <v>138</v>
      </c>
      <c r="O21" s="99">
        <v>16</v>
      </c>
      <c r="P21" s="97">
        <v>62.8</v>
      </c>
      <c r="Q21" s="98">
        <v>42337</v>
      </c>
      <c r="R21" s="97">
        <v>11.050322222222219</v>
      </c>
      <c r="S21" s="97">
        <v>29.926758915529817</v>
      </c>
    </row>
    <row r="22" spans="1:19" ht="13.5" thickBot="1" x14ac:dyDescent="0.25">
      <c r="A22" s="67" t="s">
        <v>12</v>
      </c>
      <c r="B22" s="68">
        <v>4.1459032258064514</v>
      </c>
      <c r="C22" s="68">
        <v>10.707870967741936</v>
      </c>
      <c r="D22" s="68">
        <v>7.3305423387096775</v>
      </c>
      <c r="E22" s="68">
        <v>14.6</v>
      </c>
      <c r="F22" s="94">
        <v>42355</v>
      </c>
      <c r="G22" s="68">
        <v>-1.411</v>
      </c>
      <c r="H22" s="94">
        <v>42360</v>
      </c>
      <c r="I22" s="68">
        <v>77.630221774193544</v>
      </c>
      <c r="J22" s="68">
        <v>174.04400000000001</v>
      </c>
      <c r="K22" s="68">
        <v>3.6307204301075267</v>
      </c>
      <c r="L22" s="68">
        <v>16.559999999999999</v>
      </c>
      <c r="M22" s="94">
        <v>42339</v>
      </c>
      <c r="N22" s="68">
        <v>49.599999999999994</v>
      </c>
      <c r="O22" s="69">
        <v>14</v>
      </c>
      <c r="P22" s="68">
        <v>11</v>
      </c>
      <c r="Q22" s="94">
        <v>42339</v>
      </c>
      <c r="R22" s="68">
        <v>7.408708333333335</v>
      </c>
      <c r="S22" s="68">
        <v>36.1518035710018</v>
      </c>
    </row>
    <row r="23" spans="1:19" ht="13.5" thickTop="1" x14ac:dyDescent="0.2">
      <c r="A23" s="54" t="s">
        <v>32</v>
      </c>
      <c r="B23" s="97">
        <v>9.2703702572964666</v>
      </c>
      <c r="C23" s="97">
        <v>20.324849718381977</v>
      </c>
      <c r="D23" s="97">
        <v>14.470573968457233</v>
      </c>
      <c r="E23" s="97">
        <v>36.380000000000003</v>
      </c>
      <c r="F23" s="98">
        <v>41837</v>
      </c>
      <c r="G23" s="97">
        <v>-3.2909999999999999</v>
      </c>
      <c r="H23" s="98">
        <v>41674</v>
      </c>
      <c r="I23" s="97">
        <v>68.224768836672681</v>
      </c>
      <c r="J23" s="97">
        <v>5599.8110000000006</v>
      </c>
      <c r="K23" s="97">
        <v>2.7150055564085043</v>
      </c>
      <c r="L23" s="97">
        <v>21.27</v>
      </c>
      <c r="M23" s="98">
        <v>41676</v>
      </c>
      <c r="N23" s="97">
        <v>547.4</v>
      </c>
      <c r="O23" s="99">
        <v>140</v>
      </c>
      <c r="P23" s="97">
        <v>62.8</v>
      </c>
      <c r="Q23" s="98">
        <v>41972</v>
      </c>
      <c r="R23" s="97">
        <v>16.288562911901522</v>
      </c>
      <c r="S23" s="97">
        <v>1211.3708307620334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-1.411</v>
      </c>
      <c r="G28" s="53" t="s">
        <v>34</v>
      </c>
      <c r="H28" s="88">
        <v>41995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-0.52100000000000002</v>
      </c>
      <c r="G29" s="53" t="s">
        <v>34</v>
      </c>
      <c r="H29" s="88">
        <v>41722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272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 s="96">
        <v>-1</v>
      </c>
      <c r="C34" s="96" t="s">
        <v>39</v>
      </c>
      <c r="D34" s="100">
        <v>0</v>
      </c>
      <c r="E34" s="96" t="s">
        <v>34</v>
      </c>
      <c r="F34" s="56">
        <v>7</v>
      </c>
      <c r="G34" s="53" t="s">
        <v>41</v>
      </c>
      <c r="H34" s="53"/>
      <c r="I34" s="53"/>
      <c r="J34" s="53"/>
    </row>
    <row r="35" spans="1:10" x14ac:dyDescent="0.2">
      <c r="A35" s="53"/>
      <c r="B35" s="96">
        <v>-2.5</v>
      </c>
      <c r="C35" s="96" t="s">
        <v>40</v>
      </c>
      <c r="D35" s="100">
        <v>-1</v>
      </c>
      <c r="E35" s="96" t="s">
        <v>34</v>
      </c>
      <c r="F35" s="56">
        <v>5</v>
      </c>
      <c r="G35" s="53" t="s">
        <v>41</v>
      </c>
      <c r="H35" s="53"/>
      <c r="I35" s="53"/>
      <c r="J35" s="53"/>
    </row>
    <row r="36" spans="1:10" x14ac:dyDescent="0.2">
      <c r="A36" s="53"/>
      <c r="B36" s="56">
        <v>-5</v>
      </c>
      <c r="C36" s="56" t="s">
        <v>40</v>
      </c>
      <c r="D36" s="75">
        <v>-2.5</v>
      </c>
      <c r="E36" s="53" t="s">
        <v>34</v>
      </c>
      <c r="F36" s="56">
        <v>1</v>
      </c>
      <c r="G36" s="53" t="s">
        <v>41</v>
      </c>
      <c r="H36" s="53"/>
      <c r="I36" s="53"/>
      <c r="J36" s="53"/>
    </row>
    <row r="37" spans="1:10" x14ac:dyDescent="0.2">
      <c r="A37" s="53"/>
      <c r="C37" s="56" t="s">
        <v>86</v>
      </c>
      <c r="D37" s="100">
        <v>-5</v>
      </c>
      <c r="E37" s="96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 s="96">
        <f>SUM(F34:F37)</f>
        <v>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114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106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1.4034193548387097</v>
      </c>
      <c r="C11" s="2">
        <v>10.830677419354842</v>
      </c>
      <c r="D11" s="2">
        <v>5.9626599462365597</v>
      </c>
      <c r="E11" s="2">
        <v>18.170000000000002</v>
      </c>
      <c r="F11" s="93">
        <v>42745</v>
      </c>
      <c r="G11" s="2">
        <v>-2.35</v>
      </c>
      <c r="H11" s="93">
        <v>42747</v>
      </c>
      <c r="I11" s="2">
        <v>73.587849462365611</v>
      </c>
      <c r="J11" s="2">
        <v>216.91299999999995</v>
      </c>
      <c r="K11" s="2">
        <v>3.4116223118279576</v>
      </c>
      <c r="L11" s="2">
        <v>18.13</v>
      </c>
      <c r="M11" s="93">
        <v>42766</v>
      </c>
      <c r="N11" s="2">
        <v>27.6</v>
      </c>
      <c r="O11" s="17">
        <v>10</v>
      </c>
      <c r="P11" s="2">
        <v>20.8</v>
      </c>
      <c r="Q11" s="93">
        <v>42765</v>
      </c>
      <c r="R11" s="2">
        <v>5.3870309139784931</v>
      </c>
      <c r="S11" s="2">
        <v>41.083439375223215</v>
      </c>
    </row>
    <row r="12" spans="1:19" x14ac:dyDescent="0.2">
      <c r="A12" s="54" t="s">
        <v>2</v>
      </c>
      <c r="B12" s="2">
        <v>1.6456785714285711</v>
      </c>
      <c r="C12" s="2">
        <v>9.3645714285714288</v>
      </c>
      <c r="D12" s="2">
        <v>5.1979926502613241</v>
      </c>
      <c r="E12" s="2">
        <v>15.41</v>
      </c>
      <c r="F12" s="93">
        <v>42423</v>
      </c>
      <c r="G12" s="2">
        <v>-4.173</v>
      </c>
      <c r="H12" s="93">
        <v>42410</v>
      </c>
      <c r="I12" s="2">
        <v>77.76750181475029</v>
      </c>
      <c r="J12" s="2">
        <v>261.36800000000005</v>
      </c>
      <c r="K12" s="2">
        <v>4.0215483993902428</v>
      </c>
      <c r="L12" s="2">
        <v>21.85</v>
      </c>
      <c r="M12" s="93">
        <v>42401</v>
      </c>
      <c r="N12" s="2">
        <v>46.599999999999994</v>
      </c>
      <c r="O12" s="17">
        <v>15</v>
      </c>
      <c r="P12" s="2">
        <v>13</v>
      </c>
      <c r="Q12" s="93">
        <v>42423</v>
      </c>
      <c r="R12" s="2">
        <v>5.6569976045296153</v>
      </c>
      <c r="S12" s="2">
        <v>40.388916874434756</v>
      </c>
    </row>
    <row r="13" spans="1:19" x14ac:dyDescent="0.2">
      <c r="A13" s="54" t="s">
        <v>3</v>
      </c>
      <c r="B13" s="2">
        <v>5.1740322580645159</v>
      </c>
      <c r="C13" s="2">
        <v>15.599322580645163</v>
      </c>
      <c r="D13" s="2">
        <v>10.162073924731184</v>
      </c>
      <c r="E13" s="2">
        <v>23.34</v>
      </c>
      <c r="F13" s="93">
        <v>42436</v>
      </c>
      <c r="G13" s="2">
        <v>1.482</v>
      </c>
      <c r="H13" s="93">
        <v>42452</v>
      </c>
      <c r="I13" s="2">
        <v>67.964475806451603</v>
      </c>
      <c r="J13" s="2">
        <v>434.39399999999995</v>
      </c>
      <c r="K13" s="2">
        <v>3.4464791666666659</v>
      </c>
      <c r="L13" s="2">
        <v>16.46</v>
      </c>
      <c r="M13" s="93">
        <v>42434</v>
      </c>
      <c r="N13" s="2">
        <v>76.2</v>
      </c>
      <c r="O13" s="17">
        <v>12</v>
      </c>
      <c r="P13" s="2">
        <v>22.4</v>
      </c>
      <c r="Q13" s="93">
        <v>42452</v>
      </c>
      <c r="R13" s="2">
        <v>10.105539650537638</v>
      </c>
      <c r="S13" s="2">
        <v>83.118621450687513</v>
      </c>
    </row>
    <row r="14" spans="1:19" x14ac:dyDescent="0.2">
      <c r="A14" s="54" t="s">
        <v>4</v>
      </c>
      <c r="B14" s="2">
        <v>7.5010999999999992</v>
      </c>
      <c r="C14" s="2">
        <v>19.646666666666665</v>
      </c>
      <c r="D14" s="2">
        <v>13.37761527777778</v>
      </c>
      <c r="E14" s="2">
        <v>25.83</v>
      </c>
      <c r="F14" s="93">
        <v>42474</v>
      </c>
      <c r="G14" s="2">
        <v>3.512</v>
      </c>
      <c r="H14" s="93">
        <v>42466</v>
      </c>
      <c r="I14" s="2">
        <v>63.47828472222222</v>
      </c>
      <c r="J14" s="2">
        <v>598.57999999999993</v>
      </c>
      <c r="K14" s="2">
        <v>2.9635180555555558</v>
      </c>
      <c r="L14" s="2">
        <v>14.6</v>
      </c>
      <c r="M14" s="93">
        <v>42465</v>
      </c>
      <c r="N14" s="2">
        <v>32.199999999999996</v>
      </c>
      <c r="O14" s="17">
        <v>12</v>
      </c>
      <c r="P14" s="2">
        <v>17.399999999999999</v>
      </c>
      <c r="Q14" s="93">
        <v>42486</v>
      </c>
      <c r="R14" s="2">
        <v>13.501493055555551</v>
      </c>
      <c r="S14" s="2">
        <v>116.26798948454919</v>
      </c>
    </row>
    <row r="15" spans="1:19" x14ac:dyDescent="0.2">
      <c r="A15" s="54" t="s">
        <v>5</v>
      </c>
      <c r="B15" s="2">
        <v>11.517096774193549</v>
      </c>
      <c r="C15" s="2">
        <v>24.029677419354833</v>
      </c>
      <c r="D15" s="2">
        <v>17.47711693548387</v>
      </c>
      <c r="E15" s="2">
        <v>32.630000000000003</v>
      </c>
      <c r="F15" s="93">
        <v>42502</v>
      </c>
      <c r="G15" s="2">
        <v>8.15</v>
      </c>
      <c r="H15" s="93">
        <v>42511</v>
      </c>
      <c r="I15" s="2">
        <v>56.862923387096764</v>
      </c>
      <c r="J15" s="2">
        <v>730.54699999999991</v>
      </c>
      <c r="K15" s="2">
        <v>3.2000866935483874</v>
      </c>
      <c r="L15" s="2">
        <v>14.9</v>
      </c>
      <c r="M15" s="93">
        <v>42505</v>
      </c>
      <c r="N15" s="2">
        <v>1</v>
      </c>
      <c r="O15" s="17">
        <v>3</v>
      </c>
      <c r="P15" s="2">
        <v>0.4</v>
      </c>
      <c r="Q15" s="93">
        <v>42492</v>
      </c>
      <c r="R15" s="2">
        <v>19.142264784946232</v>
      </c>
      <c r="S15" s="2">
        <v>162.19884581948921</v>
      </c>
    </row>
    <row r="16" spans="1:19" x14ac:dyDescent="0.2">
      <c r="A16" s="54" t="s">
        <v>6</v>
      </c>
      <c r="B16" s="2">
        <v>14.536999999999999</v>
      </c>
      <c r="C16" s="2">
        <v>28.757999999999996</v>
      </c>
      <c r="D16" s="2">
        <v>21.240875000000003</v>
      </c>
      <c r="E16" s="2">
        <v>37.799999999999997</v>
      </c>
      <c r="F16" s="93">
        <v>42551</v>
      </c>
      <c r="G16" s="2">
        <v>11.65</v>
      </c>
      <c r="H16" s="93">
        <v>42536</v>
      </c>
      <c r="I16" s="2">
        <v>60.329201388888897</v>
      </c>
      <c r="J16" s="2">
        <v>784.4620000000001</v>
      </c>
      <c r="K16" s="2">
        <v>2.3281215277777778</v>
      </c>
      <c r="L16" s="2">
        <v>13.92</v>
      </c>
      <c r="M16" s="93">
        <v>42543</v>
      </c>
      <c r="N16" s="2">
        <v>97.199999999999974</v>
      </c>
      <c r="O16" s="17">
        <v>7</v>
      </c>
      <c r="P16" s="2">
        <v>43.400000000000006</v>
      </c>
      <c r="Q16" s="93">
        <v>42532</v>
      </c>
      <c r="R16" s="2">
        <v>23.881131944444444</v>
      </c>
      <c r="S16" s="2">
        <v>177.1206531851158</v>
      </c>
    </row>
    <row r="17" spans="1:19" x14ac:dyDescent="0.2">
      <c r="A17" s="54" t="s">
        <v>7</v>
      </c>
      <c r="B17" s="2">
        <v>17.62709677419355</v>
      </c>
      <c r="C17" s="2">
        <v>32.634516129032264</v>
      </c>
      <c r="D17" s="2">
        <v>24.320262096774194</v>
      </c>
      <c r="E17" s="2">
        <v>37.869999999999997</v>
      </c>
      <c r="F17" s="93">
        <v>42552</v>
      </c>
      <c r="G17" s="2">
        <v>12.13</v>
      </c>
      <c r="H17" s="93">
        <v>42577</v>
      </c>
      <c r="I17" s="2">
        <v>55.47211021505376</v>
      </c>
      <c r="J17" s="2">
        <v>792.49000000000012</v>
      </c>
      <c r="K17" s="2">
        <v>2.4217815860215057</v>
      </c>
      <c r="L17" s="2">
        <v>18.420000000000002</v>
      </c>
      <c r="M17" s="93">
        <v>42572</v>
      </c>
      <c r="N17" s="2">
        <v>17.599999999999998</v>
      </c>
      <c r="O17" s="17">
        <v>5</v>
      </c>
      <c r="P17" s="2">
        <v>13.199999999999998</v>
      </c>
      <c r="Q17" s="93">
        <v>42572</v>
      </c>
      <c r="R17" s="2">
        <v>27.685288978494633</v>
      </c>
      <c r="S17" s="2">
        <v>204.7643680174381</v>
      </c>
    </row>
    <row r="18" spans="1:19" x14ac:dyDescent="0.2">
      <c r="A18" s="54" t="s">
        <v>8</v>
      </c>
      <c r="B18" s="2">
        <v>15.862258064516134</v>
      </c>
      <c r="C18" s="2">
        <v>30.473870967741938</v>
      </c>
      <c r="D18" s="2">
        <v>22.868380376344096</v>
      </c>
      <c r="E18" s="2">
        <v>36.659999999999997</v>
      </c>
      <c r="F18" s="93">
        <v>42609</v>
      </c>
      <c r="G18" s="2">
        <v>10.38</v>
      </c>
      <c r="H18" s="93">
        <v>42607</v>
      </c>
      <c r="I18" s="2">
        <v>56.468467741935484</v>
      </c>
      <c r="J18" s="2">
        <v>682.51</v>
      </c>
      <c r="K18" s="2">
        <v>2.311485215053763</v>
      </c>
      <c r="L18" s="2">
        <v>12.15</v>
      </c>
      <c r="M18" s="93">
        <v>42613</v>
      </c>
      <c r="N18" s="2">
        <v>12.4</v>
      </c>
      <c r="O18" s="17">
        <v>9</v>
      </c>
      <c r="P18" s="2">
        <v>6.4</v>
      </c>
      <c r="Q18" s="93">
        <v>42613</v>
      </c>
      <c r="R18" s="2">
        <v>27.107553763440855</v>
      </c>
      <c r="S18" s="2">
        <v>169.43829191417427</v>
      </c>
    </row>
    <row r="19" spans="1:19" x14ac:dyDescent="0.2">
      <c r="A19" s="54" t="s">
        <v>9</v>
      </c>
      <c r="B19" s="2">
        <v>11.746633333333335</v>
      </c>
      <c r="C19" s="2">
        <v>24.431666666666665</v>
      </c>
      <c r="D19" s="2">
        <v>17.749236111111106</v>
      </c>
      <c r="E19" s="2">
        <v>28.99</v>
      </c>
      <c r="F19" s="93">
        <v>42634</v>
      </c>
      <c r="G19" s="2">
        <v>7.7590000000000003</v>
      </c>
      <c r="H19" s="93">
        <v>42631</v>
      </c>
      <c r="I19" s="2">
        <v>63.365506944444448</v>
      </c>
      <c r="J19" s="2">
        <v>492.64400000000006</v>
      </c>
      <c r="K19" s="2">
        <v>2.0357569444444445</v>
      </c>
      <c r="L19" s="2">
        <v>15.09</v>
      </c>
      <c r="M19" s="93">
        <v>42629</v>
      </c>
      <c r="N19" s="2">
        <v>27.599999999999998</v>
      </c>
      <c r="O19" s="17">
        <v>10</v>
      </c>
      <c r="P19" s="2">
        <v>9.1999999999999993</v>
      </c>
      <c r="Q19" s="93">
        <v>42615</v>
      </c>
      <c r="R19" s="2">
        <v>20.247506944444446</v>
      </c>
      <c r="S19" s="2">
        <v>105.61645393201404</v>
      </c>
    </row>
    <row r="20" spans="1:19" x14ac:dyDescent="0.2">
      <c r="A20" s="54" t="s">
        <v>10</v>
      </c>
      <c r="B20" s="2">
        <v>9.3873548387096761</v>
      </c>
      <c r="C20" s="2">
        <v>20.008064516129032</v>
      </c>
      <c r="D20" s="2">
        <v>14.368577956989249</v>
      </c>
      <c r="E20" s="2">
        <v>27.79</v>
      </c>
      <c r="F20" s="93">
        <v>42648</v>
      </c>
      <c r="G20" s="2">
        <v>1.429</v>
      </c>
      <c r="H20" s="93">
        <v>42659</v>
      </c>
      <c r="I20" s="2">
        <v>70.393380376344069</v>
      </c>
      <c r="J20" s="2">
        <v>351.77000000000004</v>
      </c>
      <c r="K20" s="2">
        <v>2.1755322580645164</v>
      </c>
      <c r="L20" s="2">
        <v>14.41</v>
      </c>
      <c r="M20" s="93">
        <v>42663</v>
      </c>
      <c r="N20" s="2">
        <v>20.8</v>
      </c>
      <c r="O20" s="17">
        <v>11</v>
      </c>
      <c r="P20" s="2">
        <v>8.4</v>
      </c>
      <c r="Q20" s="93">
        <v>42662</v>
      </c>
      <c r="R20" s="2">
        <v>16.453440860215057</v>
      </c>
      <c r="S20" s="2">
        <v>68.172218748127136</v>
      </c>
    </row>
    <row r="21" spans="1:19" x14ac:dyDescent="0.2">
      <c r="A21" s="54" t="s">
        <v>11</v>
      </c>
      <c r="B21" s="2">
        <v>6.7135666666666642</v>
      </c>
      <c r="C21" s="2">
        <v>15.166333333333334</v>
      </c>
      <c r="D21" s="2">
        <v>10.65494296690307</v>
      </c>
      <c r="E21" s="2">
        <v>21.8</v>
      </c>
      <c r="F21" s="93">
        <v>42683</v>
      </c>
      <c r="G21" s="2">
        <v>0.35099999999999998</v>
      </c>
      <c r="H21" s="93">
        <v>42704</v>
      </c>
      <c r="I21" s="2">
        <v>81.335083037825072</v>
      </c>
      <c r="J21" s="2">
        <v>209.17599999999999</v>
      </c>
      <c r="K21" s="2">
        <v>2.36303686465721</v>
      </c>
      <c r="L21" s="2">
        <v>18.82</v>
      </c>
      <c r="M21" s="93">
        <v>42699</v>
      </c>
      <c r="N21" s="2">
        <v>40.999999999999993</v>
      </c>
      <c r="O21" s="17">
        <v>15</v>
      </c>
      <c r="P21" s="2">
        <v>29.4</v>
      </c>
      <c r="Q21" s="93">
        <v>42676</v>
      </c>
      <c r="R21" s="2">
        <v>11.669544267139482</v>
      </c>
      <c r="S21" s="2">
        <v>35.556391842474881</v>
      </c>
    </row>
    <row r="22" spans="1:19" ht="13.5" thickBot="1" x14ac:dyDescent="0.25">
      <c r="A22" s="67" t="s">
        <v>12</v>
      </c>
      <c r="B22" s="68">
        <v>2.7907096774193554</v>
      </c>
      <c r="C22" s="68">
        <v>9.954774193548392</v>
      </c>
      <c r="D22" s="68">
        <v>6.2308185483870968</v>
      </c>
      <c r="E22" s="68">
        <v>16.43</v>
      </c>
      <c r="F22" s="94">
        <v>42708</v>
      </c>
      <c r="G22" s="68">
        <v>-2.2120000000000002</v>
      </c>
      <c r="H22" s="94">
        <v>42705</v>
      </c>
      <c r="I22" s="68">
        <v>87.520712365591407</v>
      </c>
      <c r="J22" s="68">
        <v>135.68600000000001</v>
      </c>
      <c r="K22" s="68">
        <v>1.4371095430107528</v>
      </c>
      <c r="L22" s="68">
        <v>13.03</v>
      </c>
      <c r="M22" s="94">
        <v>42731</v>
      </c>
      <c r="N22" s="68">
        <v>4</v>
      </c>
      <c r="O22" s="69">
        <v>14</v>
      </c>
      <c r="P22" s="68">
        <v>0.60000000000000009</v>
      </c>
      <c r="Q22" s="94">
        <v>42735</v>
      </c>
      <c r="R22" s="68">
        <v>7.7832338709677407</v>
      </c>
      <c r="S22" s="68">
        <v>17.515525819824973</v>
      </c>
    </row>
    <row r="23" spans="1:19" ht="13.5" thickTop="1" x14ac:dyDescent="0.2">
      <c r="A23" s="54" t="s">
        <v>32</v>
      </c>
      <c r="B23" s="2">
        <v>8.8254955261136718</v>
      </c>
      <c r="C23" s="2">
        <v>20.074845110087047</v>
      </c>
      <c r="D23" s="2">
        <v>14.13421264924996</v>
      </c>
      <c r="E23" s="2">
        <v>37.869999999999997</v>
      </c>
      <c r="F23" s="93">
        <v>42186</v>
      </c>
      <c r="G23" s="2">
        <v>-4.173</v>
      </c>
      <c r="H23" s="93">
        <v>42045</v>
      </c>
      <c r="I23" s="2">
        <v>67.878791438580805</v>
      </c>
      <c r="J23" s="2">
        <v>5690.5400000000009</v>
      </c>
      <c r="K23" s="2">
        <v>2.6763398805015655</v>
      </c>
      <c r="L23" s="2">
        <v>21.85</v>
      </c>
      <c r="M23" s="93">
        <v>42036</v>
      </c>
      <c r="N23" s="2">
        <v>404.2</v>
      </c>
      <c r="O23" s="17">
        <v>123</v>
      </c>
      <c r="P23" s="2">
        <v>43.400000000000006</v>
      </c>
      <c r="Q23" s="93">
        <v>42166</v>
      </c>
      <c r="R23" s="2">
        <v>15.718418886557849</v>
      </c>
      <c r="S23" s="2">
        <v>1221.2417164635528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-2.2120000000000002</v>
      </c>
      <c r="G28" s="53" t="s">
        <v>34</v>
      </c>
      <c r="H28" s="88">
        <v>42339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-1.3440000000000001</v>
      </c>
      <c r="G29" s="53" t="s">
        <v>34</v>
      </c>
      <c r="H29" s="88">
        <v>42055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283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11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14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2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>
        <f>SUM(F34:F37)</f>
        <v>27</v>
      </c>
    </row>
  </sheetData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2" zoomScaleNormal="100" workbookViewId="0">
      <selection activeCell="G41" sqref="G41"/>
    </sheetView>
  </sheetViews>
  <sheetFormatPr baseColWidth="10" defaultRowHeight="12.75" x14ac:dyDescent="0.2"/>
  <cols>
    <col min="1" max="1" width="13.42578125" customWidth="1"/>
    <col min="2" max="2" width="7.42578125" customWidth="1"/>
    <col min="3" max="3" width="6.5703125" bestFit="1" customWidth="1"/>
    <col min="4" max="4" width="5.28515625" bestFit="1" customWidth="1"/>
    <col min="5" max="5" width="6.42578125" bestFit="1" customWidth="1"/>
    <col min="6" max="6" width="9.7109375" customWidth="1"/>
    <col min="7" max="7" width="6" customWidth="1"/>
    <col min="8" max="8" width="11" customWidth="1"/>
    <col min="9" max="9" width="7" customWidth="1"/>
    <col min="10" max="10" width="10.140625" customWidth="1"/>
    <col min="11" max="11" width="5.7109375" bestFit="1" customWidth="1"/>
    <col min="12" max="12" width="9.140625" bestFit="1" customWidth="1"/>
    <col min="13" max="13" width="9.7109375" customWidth="1"/>
    <col min="14" max="14" width="8" customWidth="1"/>
    <col min="15" max="15" width="8" bestFit="1" customWidth="1"/>
    <col min="16" max="16" width="5.42578125" bestFit="1" customWidth="1"/>
    <col min="17" max="17" width="9.140625" customWidth="1"/>
    <col min="18" max="18" width="7.5703125" customWidth="1"/>
    <col min="19" max="19" width="8.42578125" customWidth="1"/>
  </cols>
  <sheetData>
    <row r="1" spans="1:20" s="53" customFormat="1" x14ac:dyDescent="0.2">
      <c r="B1" s="54" t="s">
        <v>78</v>
      </c>
    </row>
    <row r="2" spans="1:20" s="53" customFormat="1" x14ac:dyDescent="0.2">
      <c r="B2" s="54" t="s">
        <v>62</v>
      </c>
    </row>
    <row r="3" spans="1:20" x14ac:dyDescent="0.2">
      <c r="B3" s="1" t="s">
        <v>63</v>
      </c>
    </row>
    <row r="5" spans="1:20" x14ac:dyDescent="0.2">
      <c r="B5" s="42"/>
      <c r="C5" s="42"/>
      <c r="D5" s="42"/>
      <c r="E5" s="27"/>
      <c r="F5" s="27"/>
      <c r="G5" s="42"/>
      <c r="H5" s="42"/>
      <c r="I5" s="42"/>
      <c r="J5" s="42"/>
    </row>
    <row r="6" spans="1:20" x14ac:dyDescent="0.2">
      <c r="B6" s="1" t="s">
        <v>44</v>
      </c>
      <c r="J6" s="42"/>
    </row>
    <row r="7" spans="1:20" x14ac:dyDescent="0.2">
      <c r="A7" s="1"/>
      <c r="B7" s="1" t="s">
        <v>79</v>
      </c>
      <c r="H7" s="1"/>
      <c r="I7" s="1"/>
      <c r="J7" s="1"/>
    </row>
    <row r="9" spans="1:20" x14ac:dyDescent="0.2">
      <c r="B9" s="3" t="s">
        <v>46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18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18</v>
      </c>
      <c r="N9" s="3" t="s">
        <v>24</v>
      </c>
      <c r="O9" s="3" t="s">
        <v>25</v>
      </c>
      <c r="P9" s="3" t="s">
        <v>26</v>
      </c>
      <c r="Q9" s="3" t="s">
        <v>18</v>
      </c>
      <c r="R9" s="3" t="s">
        <v>102</v>
      </c>
      <c r="S9" s="52" t="s">
        <v>60</v>
      </c>
    </row>
    <row r="10" spans="1:20" x14ac:dyDescent="0.2">
      <c r="B10" s="4" t="s">
        <v>27</v>
      </c>
      <c r="C10" s="4" t="s">
        <v>27</v>
      </c>
      <c r="D10" s="4" t="s">
        <v>27</v>
      </c>
      <c r="E10" s="4" t="s">
        <v>27</v>
      </c>
      <c r="F10" s="4"/>
      <c r="G10" s="4" t="s">
        <v>27</v>
      </c>
      <c r="H10" s="4"/>
      <c r="I10" s="4" t="s">
        <v>28</v>
      </c>
      <c r="J10" s="4" t="s">
        <v>29</v>
      </c>
      <c r="K10" s="4" t="s">
        <v>30</v>
      </c>
      <c r="L10" s="4" t="s">
        <v>30</v>
      </c>
      <c r="M10" s="4"/>
      <c r="N10" s="4" t="s">
        <v>31</v>
      </c>
      <c r="O10" s="4"/>
      <c r="P10" s="4" t="s">
        <v>31</v>
      </c>
      <c r="Q10" s="4"/>
      <c r="R10" s="4" t="s">
        <v>27</v>
      </c>
      <c r="S10" s="4" t="s">
        <v>31</v>
      </c>
    </row>
    <row r="11" spans="1:20" s="47" customFormat="1" x14ac:dyDescent="0.2">
      <c r="A11" s="5" t="s">
        <v>1</v>
      </c>
      <c r="B11" s="11">
        <v>3.3677419999999998</v>
      </c>
      <c r="C11" s="11">
        <v>11.132258</v>
      </c>
      <c r="D11" s="11">
        <v>7.0548390000000003</v>
      </c>
      <c r="E11" s="11">
        <v>16.100000000000001</v>
      </c>
      <c r="F11" s="105">
        <v>35798</v>
      </c>
      <c r="G11" s="11">
        <v>-4</v>
      </c>
      <c r="H11" s="105">
        <v>26</v>
      </c>
      <c r="I11" s="11">
        <v>82.1</v>
      </c>
      <c r="J11" s="11">
        <v>174.66</v>
      </c>
      <c r="K11" s="11">
        <v>3.1</v>
      </c>
      <c r="L11" s="11">
        <v>15.1</v>
      </c>
      <c r="M11" s="105">
        <v>35816</v>
      </c>
      <c r="N11" s="47">
        <v>17.8</v>
      </c>
      <c r="O11" s="50">
        <v>11</v>
      </c>
      <c r="P11" s="71">
        <v>5.6</v>
      </c>
      <c r="Q11" s="50">
        <v>27</v>
      </c>
      <c r="R11" s="50"/>
      <c r="S11" s="71">
        <v>32.546908394978246</v>
      </c>
      <c r="T11" s="44"/>
    </row>
    <row r="12" spans="1:20" s="47" customFormat="1" x14ac:dyDescent="0.2">
      <c r="A12" s="10" t="s">
        <v>2</v>
      </c>
      <c r="B12" s="11">
        <v>3.4142860000000002</v>
      </c>
      <c r="C12" s="11">
        <v>13.228571000000001</v>
      </c>
      <c r="D12" s="11">
        <v>7.878571</v>
      </c>
      <c r="E12" s="11">
        <v>21.2</v>
      </c>
      <c r="F12" s="105">
        <v>35842</v>
      </c>
      <c r="G12" s="11">
        <v>-1</v>
      </c>
      <c r="H12" s="105">
        <v>35832</v>
      </c>
      <c r="I12" s="11">
        <v>82.246429000000006</v>
      </c>
      <c r="J12" s="11">
        <v>263.14</v>
      </c>
      <c r="K12" s="11">
        <v>3</v>
      </c>
      <c r="L12" s="11">
        <v>15.4</v>
      </c>
      <c r="M12" s="105">
        <v>35848</v>
      </c>
      <c r="N12" s="47">
        <v>14.6</v>
      </c>
      <c r="O12" s="13">
        <v>10</v>
      </c>
      <c r="P12" s="29">
        <v>9.6</v>
      </c>
      <c r="Q12" s="13">
        <v>2</v>
      </c>
      <c r="R12" s="13"/>
      <c r="S12" s="29">
        <v>43.163228228893871</v>
      </c>
      <c r="T12" s="44"/>
    </row>
    <row r="13" spans="1:20" s="47" customFormat="1" x14ac:dyDescent="0.2">
      <c r="A13" s="10" t="s">
        <v>3</v>
      </c>
      <c r="B13" s="11">
        <v>6.1580649999999997</v>
      </c>
      <c r="C13" s="11">
        <v>17.616129000000001</v>
      </c>
      <c r="D13" s="11">
        <v>11.564515999999999</v>
      </c>
      <c r="E13" s="11">
        <v>22.4</v>
      </c>
      <c r="F13" s="105">
        <v>35881</v>
      </c>
      <c r="G13" s="11">
        <v>2.1</v>
      </c>
      <c r="H13" s="105">
        <v>35856</v>
      </c>
      <c r="I13" s="11">
        <v>64.880645000000001</v>
      </c>
      <c r="J13" s="11">
        <v>466.29</v>
      </c>
      <c r="K13" s="11">
        <v>4.0999999999999996</v>
      </c>
      <c r="L13" s="11">
        <v>18.2</v>
      </c>
      <c r="M13" s="105">
        <v>35865</v>
      </c>
      <c r="N13" s="47">
        <v>19.600000000000001</v>
      </c>
      <c r="O13" s="13">
        <v>7</v>
      </c>
      <c r="P13" s="29">
        <v>5.6</v>
      </c>
      <c r="Q13" s="13">
        <v>29</v>
      </c>
      <c r="R13" s="13"/>
      <c r="S13" s="29">
        <v>98.779445095990468</v>
      </c>
      <c r="T13" s="44"/>
    </row>
    <row r="14" spans="1:20" s="47" customFormat="1" x14ac:dyDescent="0.2">
      <c r="A14" s="10" t="s">
        <v>4</v>
      </c>
      <c r="B14" s="11">
        <v>5.5633330000000001</v>
      </c>
      <c r="C14" s="11">
        <v>17.216667000000001</v>
      </c>
      <c r="D14" s="11">
        <v>11.476667000000001</v>
      </c>
      <c r="E14" s="11">
        <v>30.5</v>
      </c>
      <c r="F14" s="105">
        <v>35910</v>
      </c>
      <c r="G14" s="11">
        <v>-1.3</v>
      </c>
      <c r="H14" s="105">
        <v>35896</v>
      </c>
      <c r="I14" s="11">
        <v>64.083332999999996</v>
      </c>
      <c r="J14" s="11">
        <v>492.14</v>
      </c>
      <c r="K14" s="11">
        <v>3.6</v>
      </c>
      <c r="L14" s="11">
        <v>18.3</v>
      </c>
      <c r="M14" s="105">
        <v>35902</v>
      </c>
      <c r="N14" s="47">
        <v>40.200000000000003</v>
      </c>
      <c r="O14" s="13">
        <v>19</v>
      </c>
      <c r="P14" s="29">
        <v>20.2</v>
      </c>
      <c r="Q14" s="13">
        <v>26</v>
      </c>
      <c r="R14" s="13"/>
      <c r="S14" s="29">
        <v>104.15586525660535</v>
      </c>
      <c r="T14" s="44"/>
    </row>
    <row r="15" spans="1:20" s="47" customFormat="1" x14ac:dyDescent="0.2">
      <c r="A15" s="10" t="s">
        <v>5</v>
      </c>
      <c r="B15" s="11">
        <v>11.045161</v>
      </c>
      <c r="C15" s="11">
        <v>21.364515999999998</v>
      </c>
      <c r="D15" s="11">
        <v>15.990323</v>
      </c>
      <c r="E15" s="11">
        <v>26.9</v>
      </c>
      <c r="F15" s="105">
        <v>35924</v>
      </c>
      <c r="G15" s="11">
        <v>5.5</v>
      </c>
      <c r="H15" s="105">
        <v>35922</v>
      </c>
      <c r="I15" s="11">
        <v>64.154838999999996</v>
      </c>
      <c r="J15" s="11">
        <v>621.97</v>
      </c>
      <c r="K15" s="11">
        <v>3.9</v>
      </c>
      <c r="L15" s="11">
        <v>13.8</v>
      </c>
      <c r="M15" s="105">
        <v>35919</v>
      </c>
      <c r="N15" s="44">
        <v>52</v>
      </c>
      <c r="O15" s="13">
        <v>14</v>
      </c>
      <c r="P15" s="29">
        <v>14.8</v>
      </c>
      <c r="Q15" s="13">
        <v>27</v>
      </c>
      <c r="R15" s="13"/>
      <c r="S15" s="29">
        <v>141.19383196504018</v>
      </c>
      <c r="T15" s="44"/>
    </row>
    <row r="16" spans="1:20" s="47" customFormat="1" x14ac:dyDescent="0.2">
      <c r="A16" s="10" t="s">
        <v>6</v>
      </c>
      <c r="B16" s="11">
        <v>14.116667</v>
      </c>
      <c r="C16" s="11">
        <v>27.153333</v>
      </c>
      <c r="D16" s="11">
        <v>20.309999999999999</v>
      </c>
      <c r="E16" s="11">
        <v>35.700000000000003</v>
      </c>
      <c r="F16" s="105">
        <v>35966</v>
      </c>
      <c r="G16" s="11">
        <v>8.6999999999999993</v>
      </c>
      <c r="H16" s="105">
        <v>35959</v>
      </c>
      <c r="I16" s="11">
        <v>59.453333000000001</v>
      </c>
      <c r="J16" s="11">
        <v>727.49099999999999</v>
      </c>
      <c r="K16" s="11">
        <v>2.8</v>
      </c>
      <c r="L16" s="11">
        <v>16.899999999999999</v>
      </c>
      <c r="M16" s="105">
        <v>35975</v>
      </c>
      <c r="N16" s="47">
        <v>94.6</v>
      </c>
      <c r="O16" s="13">
        <v>9</v>
      </c>
      <c r="P16" s="29">
        <v>51.2</v>
      </c>
      <c r="Q16" s="13">
        <v>5</v>
      </c>
      <c r="R16" s="13"/>
      <c r="S16" s="29">
        <v>167.65453613404779</v>
      </c>
      <c r="T16" s="44"/>
    </row>
    <row r="17" spans="1:20" s="47" customFormat="1" x14ac:dyDescent="0.2">
      <c r="A17" s="10" t="s">
        <v>7</v>
      </c>
      <c r="B17" s="11">
        <v>15.806452</v>
      </c>
      <c r="C17" s="11">
        <v>29.309677000000001</v>
      </c>
      <c r="D17" s="11">
        <v>22.019355000000001</v>
      </c>
      <c r="E17" s="11">
        <v>36.700000000000003</v>
      </c>
      <c r="F17" s="105">
        <v>35996</v>
      </c>
      <c r="G17" s="11">
        <v>12.7</v>
      </c>
      <c r="H17" s="105">
        <v>35986</v>
      </c>
      <c r="I17" s="11">
        <v>57.780645</v>
      </c>
      <c r="J17" s="11">
        <v>809.88900000000012</v>
      </c>
      <c r="K17" s="11">
        <v>3.1</v>
      </c>
      <c r="L17" s="11">
        <v>12.6</v>
      </c>
      <c r="M17" s="105">
        <v>35983</v>
      </c>
      <c r="N17" s="47">
        <v>25.8</v>
      </c>
      <c r="O17" s="13">
        <v>5</v>
      </c>
      <c r="P17" s="29">
        <v>16</v>
      </c>
      <c r="Q17" s="13">
        <v>1</v>
      </c>
      <c r="R17" s="13"/>
      <c r="S17" s="29">
        <v>196.50540385560441</v>
      </c>
      <c r="T17" s="44"/>
    </row>
    <row r="18" spans="1:20" s="47" customFormat="1" x14ac:dyDescent="0.2">
      <c r="A18" s="10" t="s">
        <v>8</v>
      </c>
      <c r="B18" s="11">
        <v>16.493548000000001</v>
      </c>
      <c r="C18" s="11">
        <v>30.148387</v>
      </c>
      <c r="D18" s="11">
        <v>22.745161</v>
      </c>
      <c r="E18" s="11">
        <v>38.200000000000003</v>
      </c>
      <c r="F18" s="105">
        <v>36017</v>
      </c>
      <c r="G18" s="11">
        <v>11.3</v>
      </c>
      <c r="H18" s="105">
        <v>36037</v>
      </c>
      <c r="I18" s="11">
        <v>54.541935000000002</v>
      </c>
      <c r="J18" s="11">
        <v>695.17800000000011</v>
      </c>
      <c r="K18" s="11">
        <v>2.8</v>
      </c>
      <c r="L18" s="11">
        <v>12.1</v>
      </c>
      <c r="M18" s="105">
        <v>36022</v>
      </c>
      <c r="N18" s="47">
        <v>13.8</v>
      </c>
      <c r="O18" s="13">
        <v>9</v>
      </c>
      <c r="P18" s="29">
        <v>6.8</v>
      </c>
      <c r="Q18" s="13">
        <v>15</v>
      </c>
      <c r="R18" s="13"/>
      <c r="S18" s="29">
        <v>175.47811226259947</v>
      </c>
      <c r="T18" s="44"/>
    </row>
    <row r="19" spans="1:20" s="47" customFormat="1" x14ac:dyDescent="0.2">
      <c r="A19" s="10" t="s">
        <v>9</v>
      </c>
      <c r="B19" s="11">
        <v>14.2</v>
      </c>
      <c r="C19" s="11">
        <v>24.8</v>
      </c>
      <c r="D19" s="11">
        <v>19.2</v>
      </c>
      <c r="E19" s="11">
        <v>34.5</v>
      </c>
      <c r="F19" s="105">
        <v>36047</v>
      </c>
      <c r="G19" s="11">
        <v>11.5</v>
      </c>
      <c r="H19" s="105">
        <v>36044</v>
      </c>
      <c r="I19" s="11">
        <v>67.8</v>
      </c>
      <c r="J19" s="11">
        <v>447.91299999999995</v>
      </c>
      <c r="K19" s="11">
        <v>2.2999999999999998</v>
      </c>
      <c r="L19" s="11">
        <v>11.9</v>
      </c>
      <c r="M19" s="105">
        <v>36067</v>
      </c>
      <c r="N19" s="47">
        <v>81.8</v>
      </c>
      <c r="O19" s="13">
        <v>12</v>
      </c>
      <c r="P19" s="29">
        <v>24.2</v>
      </c>
      <c r="Q19" s="13">
        <v>23</v>
      </c>
      <c r="R19" s="13"/>
      <c r="S19" s="29">
        <v>103.18462935903391</v>
      </c>
      <c r="T19" s="44"/>
    </row>
    <row r="20" spans="1:20" s="47" customFormat="1" x14ac:dyDescent="0.2">
      <c r="A20" s="10" t="s">
        <v>10</v>
      </c>
      <c r="B20" s="11">
        <v>8.8000000000000007</v>
      </c>
      <c r="C20" s="11">
        <v>18.2</v>
      </c>
      <c r="D20" s="11">
        <v>13.1</v>
      </c>
      <c r="E20" s="11">
        <v>25</v>
      </c>
      <c r="F20" s="105">
        <v>36082</v>
      </c>
      <c r="G20" s="11">
        <v>3.1</v>
      </c>
      <c r="H20" s="105">
        <v>36099</v>
      </c>
      <c r="I20" s="11">
        <v>77</v>
      </c>
      <c r="J20" s="11">
        <v>345.29700000000003</v>
      </c>
      <c r="K20" s="11">
        <v>2.2000000000000002</v>
      </c>
      <c r="L20" s="11">
        <v>11.8</v>
      </c>
      <c r="M20" s="105">
        <v>36080</v>
      </c>
      <c r="N20" s="47">
        <v>23.2</v>
      </c>
      <c r="O20" s="13">
        <v>10</v>
      </c>
      <c r="P20" s="29">
        <v>5.4</v>
      </c>
      <c r="Q20" s="13">
        <v>4</v>
      </c>
      <c r="R20" s="13"/>
      <c r="S20" s="29">
        <v>58.366036393274726</v>
      </c>
      <c r="T20" s="44"/>
    </row>
    <row r="21" spans="1:20" s="47" customFormat="1" x14ac:dyDescent="0.2">
      <c r="A21" s="10" t="s">
        <v>11</v>
      </c>
      <c r="B21" s="11">
        <v>4.9000000000000004</v>
      </c>
      <c r="C21" s="11">
        <v>13.7</v>
      </c>
      <c r="D21" s="11">
        <v>9.1</v>
      </c>
      <c r="E21" s="11">
        <v>19.100000000000001</v>
      </c>
      <c r="F21" s="105">
        <v>36100</v>
      </c>
      <c r="G21" s="11">
        <v>-4.5</v>
      </c>
      <c r="H21" s="105">
        <v>36121</v>
      </c>
      <c r="I21" s="11">
        <v>72.900000000000006</v>
      </c>
      <c r="J21" s="11">
        <v>232.67500000000001</v>
      </c>
      <c r="K21" s="11">
        <v>3</v>
      </c>
      <c r="L21" s="11">
        <v>14.2</v>
      </c>
      <c r="M21" s="105">
        <v>36124</v>
      </c>
      <c r="N21" s="55">
        <v>20.399999999999999</v>
      </c>
      <c r="O21" s="13">
        <v>10</v>
      </c>
      <c r="P21" s="29">
        <v>9.1999999999999993</v>
      </c>
      <c r="Q21" s="13">
        <v>29</v>
      </c>
      <c r="R21" s="13"/>
      <c r="S21" s="29">
        <v>42.419326616720916</v>
      </c>
      <c r="T21" s="44"/>
    </row>
    <row r="22" spans="1:20" s="47" customFormat="1" ht="13.5" thickBot="1" x14ac:dyDescent="0.25">
      <c r="A22" s="18" t="s">
        <v>12</v>
      </c>
      <c r="B22" s="19">
        <v>1.1000000000000001</v>
      </c>
      <c r="C22" s="19">
        <v>9.1</v>
      </c>
      <c r="D22" s="19">
        <v>5</v>
      </c>
      <c r="E22" s="19">
        <v>17.8</v>
      </c>
      <c r="F22" s="109">
        <v>36141</v>
      </c>
      <c r="G22" s="19">
        <v>-4.5</v>
      </c>
      <c r="H22" s="109">
        <v>36152</v>
      </c>
      <c r="I22" s="19">
        <v>84.1</v>
      </c>
      <c r="J22" s="19">
        <v>164.29</v>
      </c>
      <c r="K22" s="19">
        <v>2.9</v>
      </c>
      <c r="L22" s="19">
        <v>16.5</v>
      </c>
      <c r="M22" s="105">
        <v>36149</v>
      </c>
      <c r="N22" s="68">
        <v>17.399999999999999</v>
      </c>
      <c r="O22" s="21">
        <v>11</v>
      </c>
      <c r="P22" s="72">
        <v>5.4</v>
      </c>
      <c r="Q22" s="21">
        <v>30</v>
      </c>
      <c r="R22" s="21"/>
      <c r="S22" s="72">
        <v>25.401659064218695</v>
      </c>
      <c r="T22" s="44"/>
    </row>
    <row r="23" spans="1:20" s="47" customFormat="1" ht="13.5" thickTop="1" x14ac:dyDescent="0.2">
      <c r="A23" s="1" t="s">
        <v>32</v>
      </c>
      <c r="B23" s="23">
        <f>AVERAGE(B11:B22)</f>
        <v>8.7471045000000007</v>
      </c>
      <c r="C23" s="23">
        <f>AVERAGE(C11:C22)</f>
        <v>19.414128166666664</v>
      </c>
      <c r="D23" s="23">
        <f>AVERAGE(D11:D22)</f>
        <v>13.786619333333332</v>
      </c>
      <c r="E23" s="23">
        <f>MAX(E11:E22)</f>
        <v>38.200000000000003</v>
      </c>
      <c r="F23" s="24">
        <v>38574</v>
      </c>
      <c r="G23" s="23">
        <f>MIN(G11:G22)</f>
        <v>-4.5</v>
      </c>
      <c r="H23" s="24">
        <v>38678</v>
      </c>
      <c r="I23" s="23">
        <f>AVERAGE(I11:I22)</f>
        <v>69.253429916666661</v>
      </c>
      <c r="J23" s="23">
        <f>SUM(J11:J22)</f>
        <v>5440.9329999999991</v>
      </c>
      <c r="K23" s="23">
        <f>AVERAGE(K11:K22)</f>
        <v>3.0666666666666669</v>
      </c>
      <c r="L23" s="23">
        <f>MAX(L11:L22)</f>
        <v>18.3</v>
      </c>
      <c r="M23" s="24">
        <v>38459</v>
      </c>
      <c r="N23" s="23">
        <f>SUM(N11:N22)</f>
        <v>421.19999999999993</v>
      </c>
      <c r="O23" s="25">
        <f>SUM(O11:O22)</f>
        <v>127</v>
      </c>
      <c r="P23" s="23">
        <f>MAX(P11:P22)</f>
        <v>51.2</v>
      </c>
      <c r="Q23" s="24">
        <v>38508</v>
      </c>
      <c r="R23" s="105"/>
      <c r="S23" s="23">
        <f>SUM(S11:S22)</f>
        <v>1188.8489826270079</v>
      </c>
    </row>
    <row r="24" spans="1:20" ht="14.25" x14ac:dyDescent="0.2">
      <c r="B24" s="26"/>
      <c r="C24" s="26"/>
      <c r="D24" s="26"/>
      <c r="E24" s="27"/>
      <c r="F24" s="26"/>
      <c r="G24" s="26"/>
      <c r="H24" s="24">
        <v>39074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6" spans="1:20" s="74" customFormat="1" x14ac:dyDescent="0.2">
      <c r="A26" s="73" t="s">
        <v>47</v>
      </c>
    </row>
    <row r="27" spans="1:20" s="74" customFormat="1" x14ac:dyDescent="0.2"/>
    <row r="28" spans="1:20" s="74" customFormat="1" x14ac:dyDescent="0.2">
      <c r="B28" s="74" t="s">
        <v>33</v>
      </c>
      <c r="E28" s="81">
        <v>-0.85599999999999998</v>
      </c>
      <c r="F28" s="74" t="s">
        <v>34</v>
      </c>
      <c r="G28" s="74" t="s">
        <v>88</v>
      </c>
    </row>
    <row r="29" spans="1:20" s="74" customFormat="1" x14ac:dyDescent="0.2">
      <c r="B29" s="74" t="s">
        <v>35</v>
      </c>
      <c r="E29" s="81">
        <v>-1.08</v>
      </c>
      <c r="F29" s="74" t="s">
        <v>34</v>
      </c>
      <c r="G29" s="74" t="s">
        <v>89</v>
      </c>
    </row>
    <row r="30" spans="1:20" s="74" customFormat="1" x14ac:dyDescent="0.2">
      <c r="B30" s="74" t="s">
        <v>36</v>
      </c>
      <c r="E30" s="74">
        <v>216</v>
      </c>
      <c r="F30" s="53" t="s">
        <v>41</v>
      </c>
    </row>
    <row r="31" spans="1:20" s="74" customFormat="1" x14ac:dyDescent="0.2"/>
    <row r="32" spans="1:20" s="74" customFormat="1" x14ac:dyDescent="0.2">
      <c r="A32" s="73" t="s">
        <v>37</v>
      </c>
      <c r="B32" s="73"/>
      <c r="C32" s="73"/>
      <c r="D32" s="73"/>
      <c r="E32" s="73"/>
      <c r="F32" s="73"/>
      <c r="G32" s="73"/>
      <c r="H32" s="73"/>
    </row>
    <row r="33" spans="2:6" s="74" customFormat="1" x14ac:dyDescent="0.2"/>
    <row r="34" spans="2:6" s="74" customFormat="1" x14ac:dyDescent="0.2">
      <c r="B34" s="74">
        <v>-1</v>
      </c>
      <c r="C34" s="74" t="s">
        <v>39</v>
      </c>
      <c r="D34" s="77">
        <v>0</v>
      </c>
      <c r="E34" s="74" t="s">
        <v>34</v>
      </c>
      <c r="F34" s="74" t="s">
        <v>75</v>
      </c>
    </row>
    <row r="35" spans="2:6" s="74" customFormat="1" x14ac:dyDescent="0.2">
      <c r="B35" s="74">
        <v>-2.5</v>
      </c>
      <c r="C35" s="74" t="s">
        <v>40</v>
      </c>
      <c r="D35" s="77">
        <v>-1</v>
      </c>
      <c r="E35" s="74" t="s">
        <v>34</v>
      </c>
      <c r="F35" s="74" t="s">
        <v>87</v>
      </c>
    </row>
    <row r="36" spans="2:6" s="74" customFormat="1" x14ac:dyDescent="0.2">
      <c r="B36" s="78">
        <v>-5</v>
      </c>
      <c r="C36" s="78" t="s">
        <v>40</v>
      </c>
      <c r="D36" s="79">
        <v>-2.5</v>
      </c>
      <c r="E36" s="80" t="s">
        <v>34</v>
      </c>
      <c r="F36" s="74" t="s">
        <v>42</v>
      </c>
    </row>
    <row r="37" spans="2:6" s="74" customFormat="1" x14ac:dyDescent="0.2">
      <c r="C37" s="78" t="s">
        <v>86</v>
      </c>
      <c r="D37" s="77">
        <v>-5</v>
      </c>
      <c r="E37" s="74" t="s">
        <v>34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118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3.4</v>
      </c>
      <c r="C11" s="2">
        <v>11.3</v>
      </c>
      <c r="D11" s="2">
        <v>7.2</v>
      </c>
      <c r="E11" s="2">
        <v>19.899999999999999</v>
      </c>
      <c r="F11" s="93">
        <v>42743</v>
      </c>
      <c r="G11" s="2">
        <v>-0.5</v>
      </c>
      <c r="H11" s="93">
        <v>42765</v>
      </c>
      <c r="I11" s="2">
        <v>81.5</v>
      </c>
      <c r="J11" s="2">
        <v>166.6</v>
      </c>
      <c r="K11" s="2">
        <v>2</v>
      </c>
      <c r="L11" s="2">
        <v>16</v>
      </c>
      <c r="M11" s="93">
        <v>42745</v>
      </c>
      <c r="N11" s="2">
        <v>51.8</v>
      </c>
      <c r="O11" s="17">
        <v>19</v>
      </c>
      <c r="P11" s="2">
        <v>22</v>
      </c>
      <c r="Q11" s="93">
        <v>42739</v>
      </c>
      <c r="R11" s="2">
        <v>7.5</v>
      </c>
      <c r="S11" s="2">
        <v>28.7</v>
      </c>
    </row>
    <row r="12" spans="1:19" x14ac:dyDescent="0.2">
      <c r="A12" s="54" t="s">
        <v>2</v>
      </c>
      <c r="B12" s="2">
        <v>3.4</v>
      </c>
      <c r="C12" s="2">
        <v>12.4</v>
      </c>
      <c r="D12" s="2">
        <v>7.5</v>
      </c>
      <c r="E12" s="2">
        <v>19.3</v>
      </c>
      <c r="F12" s="93">
        <v>42779</v>
      </c>
      <c r="G12" s="2">
        <v>-1.9</v>
      </c>
      <c r="H12" s="93">
        <v>42772</v>
      </c>
      <c r="I12" s="2">
        <v>73.099999999999994</v>
      </c>
      <c r="J12" s="2">
        <v>288.2</v>
      </c>
      <c r="K12" s="2">
        <v>3.3</v>
      </c>
      <c r="L12" s="2">
        <v>21</v>
      </c>
      <c r="M12" s="93">
        <v>42793</v>
      </c>
      <c r="N12" s="2">
        <v>64.2</v>
      </c>
      <c r="O12" s="17">
        <v>16</v>
      </c>
      <c r="P12" s="2">
        <v>14.8</v>
      </c>
      <c r="Q12" s="93">
        <v>42776</v>
      </c>
      <c r="R12" s="2">
        <v>8.1</v>
      </c>
      <c r="S12" s="2">
        <v>50.3</v>
      </c>
    </row>
    <row r="13" spans="1:19" x14ac:dyDescent="0.2">
      <c r="A13" s="54" t="s">
        <v>3</v>
      </c>
      <c r="B13" s="2">
        <v>4.4000000000000004</v>
      </c>
      <c r="C13" s="2">
        <v>13.4</v>
      </c>
      <c r="D13" s="2">
        <v>8.5</v>
      </c>
      <c r="E13" s="2">
        <v>23.8</v>
      </c>
      <c r="F13" s="93">
        <v>42824</v>
      </c>
      <c r="G13" s="2">
        <v>-0.1</v>
      </c>
      <c r="H13" s="93">
        <v>42809</v>
      </c>
      <c r="I13" s="2">
        <v>69.5</v>
      </c>
      <c r="J13" s="2">
        <v>410.6</v>
      </c>
      <c r="K13" s="2">
        <v>3.7</v>
      </c>
      <c r="L13" s="2">
        <v>16.3</v>
      </c>
      <c r="M13" s="93">
        <v>42825</v>
      </c>
      <c r="N13" s="2">
        <v>55.4</v>
      </c>
      <c r="O13" s="17">
        <v>10</v>
      </c>
      <c r="P13" s="2">
        <v>18.399999999999999</v>
      </c>
      <c r="Q13" s="93">
        <v>42813</v>
      </c>
      <c r="R13" s="2">
        <v>9.4</v>
      </c>
      <c r="S13" s="2">
        <v>75.2</v>
      </c>
    </row>
    <row r="14" spans="1:19" x14ac:dyDescent="0.2">
      <c r="A14" s="54" t="s">
        <v>4</v>
      </c>
      <c r="B14" s="2">
        <v>6.9</v>
      </c>
      <c r="C14" s="2">
        <v>17.399999999999999</v>
      </c>
      <c r="D14" s="2">
        <v>11.8</v>
      </c>
      <c r="E14" s="2">
        <v>24.4</v>
      </c>
      <c r="F14" s="93">
        <v>42840</v>
      </c>
      <c r="G14" s="2">
        <v>-0.6</v>
      </c>
      <c r="H14" s="93">
        <v>42827</v>
      </c>
      <c r="I14" s="2">
        <v>62.3</v>
      </c>
      <c r="J14" s="2">
        <v>565.5</v>
      </c>
      <c r="K14" s="2">
        <v>3.6</v>
      </c>
      <c r="L14" s="2">
        <v>17.7</v>
      </c>
      <c r="M14" s="93">
        <v>42835</v>
      </c>
      <c r="N14" s="2">
        <v>27.8</v>
      </c>
      <c r="O14" s="17">
        <v>15</v>
      </c>
      <c r="P14" s="2">
        <v>7</v>
      </c>
      <c r="Q14" s="93">
        <v>42847</v>
      </c>
      <c r="R14" s="2">
        <v>13.2</v>
      </c>
      <c r="S14" s="2">
        <v>110.2</v>
      </c>
    </row>
    <row r="15" spans="1:19" x14ac:dyDescent="0.2">
      <c r="A15" s="54" t="s">
        <v>5</v>
      </c>
      <c r="B15" s="2">
        <v>10.199999999999999</v>
      </c>
      <c r="C15" s="2">
        <v>21.8</v>
      </c>
      <c r="D15" s="2">
        <v>15.5</v>
      </c>
      <c r="E15" s="2">
        <v>30.2</v>
      </c>
      <c r="F15" s="93">
        <v>42882</v>
      </c>
      <c r="G15" s="2">
        <v>5.5</v>
      </c>
      <c r="H15" s="93">
        <v>42859</v>
      </c>
      <c r="I15" s="2">
        <v>63.4</v>
      </c>
      <c r="J15" s="2">
        <v>672.2</v>
      </c>
      <c r="K15" s="2">
        <v>3.2</v>
      </c>
      <c r="L15" s="2">
        <v>15.3</v>
      </c>
      <c r="M15" s="93">
        <v>42863</v>
      </c>
      <c r="N15" s="2">
        <v>64.599999999999994</v>
      </c>
      <c r="O15" s="17">
        <v>13</v>
      </c>
      <c r="P15" s="2">
        <v>25.6</v>
      </c>
      <c r="Q15" s="93">
        <v>42864</v>
      </c>
      <c r="R15" s="2">
        <v>17.600000000000001</v>
      </c>
      <c r="S15" s="2">
        <v>141.6</v>
      </c>
    </row>
    <row r="16" spans="1:19" x14ac:dyDescent="0.2">
      <c r="A16" s="54" t="s">
        <v>6</v>
      </c>
      <c r="B16" s="2">
        <v>13.5</v>
      </c>
      <c r="C16" s="2">
        <v>27.9</v>
      </c>
      <c r="D16" s="2">
        <v>20.3</v>
      </c>
      <c r="E16" s="2">
        <v>36</v>
      </c>
      <c r="F16" s="93">
        <v>42909</v>
      </c>
      <c r="G16" s="2">
        <v>8</v>
      </c>
      <c r="H16" s="93">
        <v>42887</v>
      </c>
      <c r="I16" s="2">
        <v>55.1</v>
      </c>
      <c r="J16" s="2">
        <v>767</v>
      </c>
      <c r="K16" s="2">
        <v>2.5</v>
      </c>
      <c r="L16" s="2">
        <v>15.4</v>
      </c>
      <c r="M16" s="93">
        <v>42910</v>
      </c>
      <c r="N16" s="2">
        <v>20.8</v>
      </c>
      <c r="O16" s="17">
        <v>5</v>
      </c>
      <c r="P16" s="2">
        <v>12.4</v>
      </c>
      <c r="Q16" s="93">
        <v>42903</v>
      </c>
      <c r="R16" s="2">
        <v>24.7</v>
      </c>
      <c r="S16" s="2">
        <v>177.6</v>
      </c>
    </row>
    <row r="17" spans="1:19" x14ac:dyDescent="0.2">
      <c r="A17" s="54" t="s">
        <v>7</v>
      </c>
      <c r="B17" s="2">
        <v>16.7</v>
      </c>
      <c r="C17" s="2">
        <v>30.7</v>
      </c>
      <c r="D17" s="2">
        <v>23</v>
      </c>
      <c r="E17" s="2">
        <v>38.6</v>
      </c>
      <c r="F17" s="93">
        <v>42935</v>
      </c>
      <c r="G17" s="2">
        <v>12.7</v>
      </c>
      <c r="H17" s="93">
        <v>42931</v>
      </c>
      <c r="I17" s="2">
        <v>54.9</v>
      </c>
      <c r="J17" s="2">
        <v>792.7</v>
      </c>
      <c r="K17" s="2">
        <v>2.7</v>
      </c>
      <c r="L17" s="2">
        <v>15</v>
      </c>
      <c r="M17" s="93">
        <v>42930</v>
      </c>
      <c r="N17" s="2">
        <v>30</v>
      </c>
      <c r="O17" s="17">
        <v>5</v>
      </c>
      <c r="P17" s="2">
        <v>17</v>
      </c>
      <c r="Q17" s="93">
        <v>42920</v>
      </c>
      <c r="R17" s="2">
        <v>27.4</v>
      </c>
      <c r="S17" s="2">
        <v>198.3</v>
      </c>
    </row>
    <row r="18" spans="1:19" x14ac:dyDescent="0.2">
      <c r="A18" s="54" t="s">
        <v>8</v>
      </c>
      <c r="B18" s="2">
        <v>16</v>
      </c>
      <c r="C18" s="2">
        <v>31.3</v>
      </c>
      <c r="D18" s="2">
        <v>23.2</v>
      </c>
      <c r="E18" s="2">
        <v>36</v>
      </c>
      <c r="F18" s="93">
        <v>42950</v>
      </c>
      <c r="G18" s="2">
        <v>11.3</v>
      </c>
      <c r="H18" s="93">
        <v>42959</v>
      </c>
      <c r="I18" s="2">
        <v>50.1</v>
      </c>
      <c r="J18" s="2">
        <v>765.5</v>
      </c>
      <c r="K18" s="2">
        <v>2.6</v>
      </c>
      <c r="L18" s="2">
        <v>12.6</v>
      </c>
      <c r="M18" s="93">
        <v>42973</v>
      </c>
      <c r="N18" s="2">
        <v>2.6</v>
      </c>
      <c r="O18" s="17">
        <v>4</v>
      </c>
      <c r="P18" s="2">
        <v>1.6</v>
      </c>
      <c r="Q18" s="93">
        <v>42962</v>
      </c>
      <c r="R18" s="2">
        <v>28.8</v>
      </c>
      <c r="S18" s="2">
        <v>191.7</v>
      </c>
    </row>
    <row r="19" spans="1:19" x14ac:dyDescent="0.2">
      <c r="A19" s="54" t="s">
        <v>9</v>
      </c>
      <c r="B19" s="2">
        <v>14.3</v>
      </c>
      <c r="C19" s="2">
        <v>27.7</v>
      </c>
      <c r="D19" s="2">
        <v>20.8</v>
      </c>
      <c r="E19" s="2">
        <v>37.799999999999997</v>
      </c>
      <c r="F19" s="93">
        <v>42984</v>
      </c>
      <c r="G19" s="2">
        <v>8.5</v>
      </c>
      <c r="H19" s="93">
        <v>43007</v>
      </c>
      <c r="I19" s="2">
        <v>56.6</v>
      </c>
      <c r="J19" s="2">
        <v>520.4</v>
      </c>
      <c r="K19" s="2">
        <v>2.2000000000000002</v>
      </c>
      <c r="L19" s="2">
        <v>16.899999999999999</v>
      </c>
      <c r="M19" s="93">
        <v>42991</v>
      </c>
      <c r="N19" s="2">
        <v>3.8</v>
      </c>
      <c r="O19" s="17">
        <v>4</v>
      </c>
      <c r="P19" s="2">
        <v>1.8</v>
      </c>
      <c r="Q19" s="93">
        <v>42991</v>
      </c>
      <c r="R19" s="2">
        <v>25.1</v>
      </c>
      <c r="S19" s="2">
        <v>124.6</v>
      </c>
    </row>
    <row r="20" spans="1:19" x14ac:dyDescent="0.2">
      <c r="A20" s="54" t="s">
        <v>10</v>
      </c>
      <c r="B20" s="2">
        <v>9.6999999999999993</v>
      </c>
      <c r="C20" s="2">
        <v>20.7</v>
      </c>
      <c r="D20" s="2">
        <v>14.7</v>
      </c>
      <c r="E20" s="2">
        <v>27.5</v>
      </c>
      <c r="F20" s="93">
        <v>43012</v>
      </c>
      <c r="G20" s="2">
        <v>4.0999999999999996</v>
      </c>
      <c r="H20" s="93">
        <v>43038</v>
      </c>
      <c r="I20" s="2">
        <v>69.5</v>
      </c>
      <c r="J20" s="2">
        <v>368.6</v>
      </c>
      <c r="K20" s="2">
        <v>1.9</v>
      </c>
      <c r="L20" s="2">
        <v>10.5</v>
      </c>
      <c r="M20" s="93">
        <v>43028</v>
      </c>
      <c r="N20" s="2">
        <v>25.8</v>
      </c>
      <c r="O20" s="17">
        <v>7</v>
      </c>
      <c r="P20" s="2">
        <v>9.8000000000000007</v>
      </c>
      <c r="Q20" s="93">
        <v>43021</v>
      </c>
      <c r="R20" s="2">
        <v>17.7</v>
      </c>
      <c r="S20" s="2">
        <v>69.900000000000006</v>
      </c>
    </row>
    <row r="21" spans="1:19" x14ac:dyDescent="0.2">
      <c r="A21" s="54" t="s">
        <v>11</v>
      </c>
      <c r="B21" s="2">
        <v>4.9000000000000004</v>
      </c>
      <c r="C21" s="2">
        <v>13.6</v>
      </c>
      <c r="D21" s="2">
        <v>9</v>
      </c>
      <c r="E21" s="2">
        <v>21.4</v>
      </c>
      <c r="F21" s="93">
        <v>43041</v>
      </c>
      <c r="G21" s="2">
        <v>-0.9</v>
      </c>
      <c r="H21" s="93">
        <v>43064</v>
      </c>
      <c r="I21" s="2">
        <v>76.8</v>
      </c>
      <c r="J21" s="2">
        <v>214.1</v>
      </c>
      <c r="K21" s="2">
        <v>2.2999999999999998</v>
      </c>
      <c r="L21" s="2">
        <v>13.9</v>
      </c>
      <c r="M21" s="93">
        <v>43053</v>
      </c>
      <c r="N21" s="2">
        <v>79.8</v>
      </c>
      <c r="O21" s="17">
        <v>13</v>
      </c>
      <c r="P21" s="2">
        <v>37.200000000000003</v>
      </c>
      <c r="Q21" s="93">
        <v>43062</v>
      </c>
      <c r="R21" s="2">
        <v>9.6999999999999993</v>
      </c>
      <c r="S21" s="2">
        <v>37.200000000000003</v>
      </c>
    </row>
    <row r="22" spans="1:19" ht="13.5" thickBot="1" x14ac:dyDescent="0.25">
      <c r="A22" s="67" t="s">
        <v>12</v>
      </c>
      <c r="B22" s="68">
        <v>2.7</v>
      </c>
      <c r="C22" s="68">
        <v>9.5</v>
      </c>
      <c r="D22" s="68">
        <v>5.9</v>
      </c>
      <c r="E22" s="68">
        <v>16.399999999999999</v>
      </c>
      <c r="F22" s="94">
        <v>43080</v>
      </c>
      <c r="G22" s="68">
        <v>-2.4</v>
      </c>
      <c r="H22" s="94">
        <v>43099</v>
      </c>
      <c r="I22" s="68">
        <v>90</v>
      </c>
      <c r="J22" s="68">
        <v>141.19999999999999</v>
      </c>
      <c r="K22" s="68">
        <v>1.8</v>
      </c>
      <c r="L22" s="68">
        <v>12.7</v>
      </c>
      <c r="M22" s="94">
        <v>43088</v>
      </c>
      <c r="N22" s="68">
        <v>14.2</v>
      </c>
      <c r="O22" s="69">
        <v>20</v>
      </c>
      <c r="P22" s="68">
        <v>5.8</v>
      </c>
      <c r="Q22" s="94">
        <v>43085</v>
      </c>
      <c r="R22" s="68">
        <v>7.4</v>
      </c>
      <c r="S22" s="68">
        <v>17.899999999999999</v>
      </c>
    </row>
    <row r="23" spans="1:19" ht="13.5" thickTop="1" x14ac:dyDescent="0.2">
      <c r="A23" s="54" t="s">
        <v>32</v>
      </c>
      <c r="B23" s="2">
        <v>8.8000000000000007</v>
      </c>
      <c r="C23" s="2">
        <v>19.8</v>
      </c>
      <c r="D23" s="2">
        <v>13.9</v>
      </c>
      <c r="E23" s="2">
        <v>38.6</v>
      </c>
      <c r="F23" s="93">
        <v>42935</v>
      </c>
      <c r="G23" s="2">
        <v>-2.4</v>
      </c>
      <c r="H23" s="93">
        <v>43099</v>
      </c>
      <c r="I23" s="2">
        <v>66.900000000000006</v>
      </c>
      <c r="J23" s="2">
        <v>5672.7</v>
      </c>
      <c r="K23" s="2">
        <v>2.6</v>
      </c>
      <c r="L23" s="2">
        <v>21</v>
      </c>
      <c r="M23" s="93">
        <v>42793</v>
      </c>
      <c r="N23" s="2">
        <v>440.8</v>
      </c>
      <c r="O23" s="17">
        <v>131</v>
      </c>
      <c r="P23" s="2">
        <v>37.200000000000003</v>
      </c>
      <c r="Q23" s="93">
        <v>43062</v>
      </c>
      <c r="R23" s="2">
        <v>16.399999999999999</v>
      </c>
      <c r="S23" s="2">
        <v>1223.0999999999999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-0.85799999999999998</v>
      </c>
      <c r="G28" s="53" t="s">
        <v>34</v>
      </c>
      <c r="H28" s="88">
        <v>43064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-0.58899999999999997</v>
      </c>
      <c r="G29" s="53" t="s">
        <v>34</v>
      </c>
      <c r="H29" s="88">
        <v>42827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236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9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7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0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>
        <f>SUM(F34:F37)</f>
        <v>16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2" max="2" width="9.42578125" customWidth="1"/>
    <col min="3" max="3" width="6.5703125" bestFit="1" customWidth="1"/>
    <col min="4" max="4" width="4.5703125" bestFit="1" customWidth="1"/>
    <col min="5" max="5" width="5.140625" bestFit="1" customWidth="1"/>
    <col min="6" max="6" width="7.7109375" bestFit="1" customWidth="1"/>
    <col min="7" max="7" width="4.5703125" bestFit="1" customWidth="1"/>
    <col min="8" max="8" width="7.14062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710937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7109375" bestFit="1" customWidth="1"/>
    <col min="18" max="18" width="7.5703125" bestFit="1" customWidth="1"/>
    <col min="19" max="19" width="6.5703125" bestFit="1" customWidth="1"/>
  </cols>
  <sheetData>
    <row r="1" spans="1:19" x14ac:dyDescent="0.2">
      <c r="B1" s="54" t="s">
        <v>120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1.1995806451612903</v>
      </c>
      <c r="C11" s="2">
        <v>9.9455483870967747</v>
      </c>
      <c r="D11" s="2">
        <v>5.2172190860215064</v>
      </c>
      <c r="E11" s="2">
        <v>15.25</v>
      </c>
      <c r="F11" s="93">
        <v>43111</v>
      </c>
      <c r="G11" s="2">
        <v>-6.0640000000000001</v>
      </c>
      <c r="H11" s="93">
        <v>43126</v>
      </c>
      <c r="I11" s="2">
        <v>72.438454301075268</v>
      </c>
      <c r="J11" s="2">
        <v>227.631</v>
      </c>
      <c r="K11" s="2">
        <v>3.5642325268817201</v>
      </c>
      <c r="L11" s="2">
        <v>17.350000000000001</v>
      </c>
      <c r="M11" s="93">
        <v>43116</v>
      </c>
      <c r="N11" s="2">
        <v>22.2</v>
      </c>
      <c r="O11" s="17">
        <v>11</v>
      </c>
      <c r="P11" s="2">
        <v>16.599999999999998</v>
      </c>
      <c r="Q11" s="93">
        <v>43127</v>
      </c>
      <c r="R11" s="2">
        <v>4.9300026881720429</v>
      </c>
      <c r="S11" s="2">
        <v>42.302181687484222</v>
      </c>
    </row>
    <row r="12" spans="1:19" x14ac:dyDescent="0.2">
      <c r="A12" s="54" t="s">
        <v>2</v>
      </c>
      <c r="B12" s="2">
        <v>3.9248214285714291</v>
      </c>
      <c r="C12" s="2">
        <v>13.887749999999999</v>
      </c>
      <c r="D12" s="2">
        <v>8.5408549107142839</v>
      </c>
      <c r="E12" s="2">
        <v>19.79</v>
      </c>
      <c r="F12" s="93">
        <v>42791</v>
      </c>
      <c r="G12" s="2">
        <v>1.038</v>
      </c>
      <c r="H12" s="93">
        <v>42783</v>
      </c>
      <c r="I12" s="2">
        <v>76.81252976190477</v>
      </c>
      <c r="J12" s="2">
        <v>260.411</v>
      </c>
      <c r="K12" s="2">
        <v>2.8148616071428569</v>
      </c>
      <c r="L12" s="2">
        <v>18.52</v>
      </c>
      <c r="M12" s="93">
        <v>42771</v>
      </c>
      <c r="N12" s="2">
        <v>45.199999999999996</v>
      </c>
      <c r="O12" s="17">
        <v>12</v>
      </c>
      <c r="P12" s="2">
        <v>14.799999999999999</v>
      </c>
      <c r="Q12" s="93">
        <v>42777</v>
      </c>
      <c r="R12" s="2">
        <v>8.2180825892857161</v>
      </c>
      <c r="S12" s="2">
        <v>46.869181470791084</v>
      </c>
    </row>
    <row r="13" spans="1:19" x14ac:dyDescent="0.2">
      <c r="A13" s="54" t="s">
        <v>3</v>
      </c>
      <c r="B13" s="2">
        <v>5.467741935483871</v>
      </c>
      <c r="C13" s="2">
        <v>18.314193548387102</v>
      </c>
      <c r="D13" s="2">
        <v>11.307198252688174</v>
      </c>
      <c r="E13" s="2">
        <v>27.84</v>
      </c>
      <c r="F13" s="93">
        <v>42804</v>
      </c>
      <c r="G13" s="2">
        <v>0.76600000000000001</v>
      </c>
      <c r="H13" s="93">
        <v>42798</v>
      </c>
      <c r="I13" s="2">
        <v>66.9918682795699</v>
      </c>
      <c r="J13" s="2">
        <v>497.40499999999997</v>
      </c>
      <c r="K13" s="2">
        <v>2.9309536290322575</v>
      </c>
      <c r="L13" s="2">
        <v>15.78</v>
      </c>
      <c r="M13" s="93">
        <v>42806</v>
      </c>
      <c r="N13" s="2">
        <v>43.4</v>
      </c>
      <c r="O13" s="17">
        <v>10</v>
      </c>
      <c r="P13" s="2">
        <v>29.999999999999993</v>
      </c>
      <c r="Q13" s="93">
        <v>42819</v>
      </c>
      <c r="R13" s="2">
        <v>11.543506048387099</v>
      </c>
      <c r="S13" s="2">
        <v>92.751007708039737</v>
      </c>
    </row>
    <row r="14" spans="1:19" x14ac:dyDescent="0.2">
      <c r="A14" s="54" t="s">
        <v>4</v>
      </c>
      <c r="B14" s="2">
        <v>7.1417333333333328</v>
      </c>
      <c r="C14" s="2">
        <v>20.776</v>
      </c>
      <c r="D14" s="2">
        <v>13.603176388888892</v>
      </c>
      <c r="E14" s="2">
        <v>27.23</v>
      </c>
      <c r="F14" s="93">
        <v>42838</v>
      </c>
      <c r="G14" s="2">
        <v>2.5299999999999998</v>
      </c>
      <c r="H14" s="93">
        <v>42854</v>
      </c>
      <c r="I14" s="2">
        <v>51.868708333333323</v>
      </c>
      <c r="J14" s="2">
        <v>679.15100000000007</v>
      </c>
      <c r="K14" s="2">
        <v>3.4326875000000001</v>
      </c>
      <c r="L14" s="2">
        <v>19.600000000000001</v>
      </c>
      <c r="M14" s="93">
        <v>42855</v>
      </c>
      <c r="N14" s="2">
        <v>19.399999999999995</v>
      </c>
      <c r="O14" s="17">
        <v>3</v>
      </c>
      <c r="P14" s="2">
        <v>16.999999999999996</v>
      </c>
      <c r="Q14" s="93">
        <v>42850</v>
      </c>
      <c r="R14" s="2">
        <v>16.171256944444444</v>
      </c>
      <c r="S14" s="2">
        <v>139.13184153152056</v>
      </c>
    </row>
    <row r="15" spans="1:19" x14ac:dyDescent="0.2">
      <c r="A15" s="54" t="s">
        <v>5</v>
      </c>
      <c r="B15" s="2">
        <v>11.405483870967741</v>
      </c>
      <c r="C15" s="2">
        <v>25.527741935483867</v>
      </c>
      <c r="D15" s="2">
        <v>18.272721102150538</v>
      </c>
      <c r="E15" s="2">
        <v>34.39</v>
      </c>
      <c r="F15" s="93">
        <v>42880</v>
      </c>
      <c r="G15" s="2">
        <v>1.3779999999999999</v>
      </c>
      <c r="H15" s="93">
        <v>42856</v>
      </c>
      <c r="I15" s="2">
        <v>58.224395161290325</v>
      </c>
      <c r="J15" s="2">
        <v>708.07500000000005</v>
      </c>
      <c r="K15" s="2">
        <v>2.1587231182795699</v>
      </c>
      <c r="L15" s="2">
        <v>14.7</v>
      </c>
      <c r="M15" s="93">
        <v>42872</v>
      </c>
      <c r="N15" s="2">
        <v>40.399999999999991</v>
      </c>
      <c r="O15" s="17">
        <v>11</v>
      </c>
      <c r="P15" s="2">
        <v>13.999999999999998</v>
      </c>
      <c r="Q15" s="93">
        <v>42873</v>
      </c>
      <c r="R15" s="2">
        <v>20.919180107526884</v>
      </c>
      <c r="S15" s="2">
        <v>154.13541319775854</v>
      </c>
    </row>
    <row r="16" spans="1:19" x14ac:dyDescent="0.2">
      <c r="A16" s="54" t="s">
        <v>6</v>
      </c>
      <c r="B16" s="2">
        <v>16.220333333333336</v>
      </c>
      <c r="C16" s="2">
        <v>30.001666666666669</v>
      </c>
      <c r="D16" s="2">
        <v>22.400090277777775</v>
      </c>
      <c r="E16" s="2">
        <v>38.32</v>
      </c>
      <c r="F16" s="93">
        <v>42908</v>
      </c>
      <c r="G16" s="2">
        <v>9.7100000000000009</v>
      </c>
      <c r="H16" s="93">
        <v>42916</v>
      </c>
      <c r="I16" s="2">
        <v>61.625215277777784</v>
      </c>
      <c r="J16" s="2">
        <v>730.11900000000014</v>
      </c>
      <c r="K16" s="2">
        <v>2.087399305555556</v>
      </c>
      <c r="L16" s="2">
        <v>11.86</v>
      </c>
      <c r="M16" s="93">
        <v>42914</v>
      </c>
      <c r="N16" s="2">
        <v>66.2</v>
      </c>
      <c r="O16" s="17">
        <v>10</v>
      </c>
      <c r="P16" s="2">
        <v>15.599999999999998</v>
      </c>
      <c r="Q16" s="93">
        <v>42889</v>
      </c>
      <c r="R16" s="2">
        <v>25.661548611111115</v>
      </c>
      <c r="S16" s="2">
        <v>172.45355981159992</v>
      </c>
    </row>
    <row r="17" spans="1:19" x14ac:dyDescent="0.2">
      <c r="A17" s="54" t="s">
        <v>7</v>
      </c>
      <c r="B17" s="2">
        <v>16.676129032258064</v>
      </c>
      <c r="C17" s="2">
        <v>31.115806451612904</v>
      </c>
      <c r="D17" s="2">
        <v>23.183521505376351</v>
      </c>
      <c r="E17" s="2">
        <v>36.22</v>
      </c>
      <c r="F17" s="93">
        <v>42945</v>
      </c>
      <c r="G17" s="2">
        <v>10.58</v>
      </c>
      <c r="H17" s="93">
        <v>42918</v>
      </c>
      <c r="I17" s="2">
        <v>55.420678763440861</v>
      </c>
      <c r="J17" s="2">
        <v>816.30000000000018</v>
      </c>
      <c r="K17" s="2">
        <v>2.7536505376344089</v>
      </c>
      <c r="L17" s="2">
        <v>13.03</v>
      </c>
      <c r="M17" s="93">
        <v>42934</v>
      </c>
      <c r="N17" s="2">
        <v>22</v>
      </c>
      <c r="O17" s="17">
        <v>7</v>
      </c>
      <c r="P17" s="2">
        <v>16.2</v>
      </c>
      <c r="Q17" s="93">
        <v>42924</v>
      </c>
      <c r="R17" s="2">
        <v>27.062271505376344</v>
      </c>
      <c r="S17" s="2">
        <v>203.75452922572305</v>
      </c>
    </row>
    <row r="18" spans="1:19" x14ac:dyDescent="0.2">
      <c r="A18" s="54" t="s">
        <v>8</v>
      </c>
      <c r="B18" s="2">
        <v>16.189677419354837</v>
      </c>
      <c r="C18" s="2">
        <v>30.376451612903214</v>
      </c>
      <c r="D18" s="2">
        <v>22.540860215053765</v>
      </c>
      <c r="E18" s="2">
        <v>37.51</v>
      </c>
      <c r="F18" s="93">
        <v>42950</v>
      </c>
      <c r="G18" s="2">
        <v>10.86</v>
      </c>
      <c r="H18" s="93">
        <v>42959</v>
      </c>
      <c r="I18" s="2">
        <v>57.767943548387095</v>
      </c>
      <c r="J18" s="2">
        <v>696.4620000000001</v>
      </c>
      <c r="K18" s="2">
        <v>2.4073393817204307</v>
      </c>
      <c r="L18" s="2">
        <v>12.84</v>
      </c>
      <c r="M18" s="93">
        <v>42963</v>
      </c>
      <c r="N18" s="2">
        <v>40.6</v>
      </c>
      <c r="O18" s="17">
        <v>8</v>
      </c>
      <c r="P18" s="2">
        <v>14.799999999999999</v>
      </c>
      <c r="Q18" s="93">
        <v>42970</v>
      </c>
      <c r="R18" s="2">
        <v>27.344086021505372</v>
      </c>
      <c r="S18" s="2">
        <v>171.74884213425563</v>
      </c>
    </row>
    <row r="19" spans="1:19" x14ac:dyDescent="0.2">
      <c r="A19" s="54" t="s">
        <v>9</v>
      </c>
      <c r="B19" s="2">
        <v>11.89593333333333</v>
      </c>
      <c r="C19" s="2">
        <v>24.477666666666668</v>
      </c>
      <c r="D19" s="2">
        <v>17.68883680555556</v>
      </c>
      <c r="E19" s="2">
        <v>30.75</v>
      </c>
      <c r="F19" s="93">
        <v>42983</v>
      </c>
      <c r="G19" s="2">
        <v>6.117</v>
      </c>
      <c r="H19" s="93">
        <v>42995</v>
      </c>
      <c r="I19" s="2">
        <v>62.40003472222223</v>
      </c>
      <c r="J19" s="2">
        <v>523.1819999999999</v>
      </c>
      <c r="K19" s="2">
        <v>2.0722562499999992</v>
      </c>
      <c r="L19" s="2">
        <v>11.56</v>
      </c>
      <c r="M19" s="93">
        <v>42988</v>
      </c>
      <c r="N19" s="2">
        <v>6</v>
      </c>
      <c r="O19" s="17">
        <v>4</v>
      </c>
      <c r="P19" s="2">
        <v>2.4000000000000004</v>
      </c>
      <c r="Q19" s="93">
        <v>42996</v>
      </c>
      <c r="R19" s="2">
        <v>21.176854166666669</v>
      </c>
      <c r="S19" s="2">
        <v>107.64961542100278</v>
      </c>
    </row>
    <row r="20" spans="1:19" x14ac:dyDescent="0.2">
      <c r="A20" s="54" t="s">
        <v>10</v>
      </c>
      <c r="B20" s="2">
        <v>10.113774193548386</v>
      </c>
      <c r="C20" s="2">
        <v>23.125161290322577</v>
      </c>
      <c r="D20" s="2">
        <v>16.12255577956989</v>
      </c>
      <c r="E20" s="2">
        <v>28.18</v>
      </c>
      <c r="F20" s="93">
        <v>43013</v>
      </c>
      <c r="G20" s="2">
        <v>3.887</v>
      </c>
      <c r="H20" s="93">
        <v>43039</v>
      </c>
      <c r="I20" s="2">
        <v>62.929825268817211</v>
      </c>
      <c r="J20" s="2">
        <v>408.72500000000008</v>
      </c>
      <c r="K20" s="2">
        <v>2.2410799731182798</v>
      </c>
      <c r="L20" s="2">
        <v>13.03</v>
      </c>
      <c r="M20" s="93">
        <v>43036</v>
      </c>
      <c r="N20" s="2">
        <v>10.399999999999999</v>
      </c>
      <c r="O20" s="17">
        <v>2</v>
      </c>
      <c r="P20" s="2">
        <v>10.199999999999999</v>
      </c>
      <c r="Q20" s="93">
        <v>43026</v>
      </c>
      <c r="R20" s="2">
        <v>18.253696236559136</v>
      </c>
      <c r="S20" s="2">
        <v>83.745919588046604</v>
      </c>
    </row>
    <row r="21" spans="1:19" x14ac:dyDescent="0.2">
      <c r="A21" s="54" t="s">
        <v>11</v>
      </c>
      <c r="B21" s="2">
        <v>4.7846333333333337</v>
      </c>
      <c r="C21" s="2">
        <v>14.713999999999999</v>
      </c>
      <c r="D21" s="2">
        <v>9.411699999999998</v>
      </c>
      <c r="E21" s="2">
        <v>20.54</v>
      </c>
      <c r="F21" s="93">
        <v>43042</v>
      </c>
      <c r="G21" s="2">
        <v>-1.94</v>
      </c>
      <c r="H21" s="93">
        <v>43067</v>
      </c>
      <c r="I21" s="2">
        <v>65.259465277777778</v>
      </c>
      <c r="J21" s="2">
        <v>247.48399999999998</v>
      </c>
      <c r="K21" s="2">
        <v>3.2434152777777783</v>
      </c>
      <c r="L21" s="2">
        <v>16.46</v>
      </c>
      <c r="M21" s="93">
        <v>43053</v>
      </c>
      <c r="N21" s="2">
        <v>12.399999999999999</v>
      </c>
      <c r="O21" s="17">
        <v>8</v>
      </c>
      <c r="P21" s="2">
        <v>3.8000000000000003</v>
      </c>
      <c r="Q21" s="93">
        <v>43043</v>
      </c>
      <c r="R21" s="2">
        <v>10.460192361111114</v>
      </c>
      <c r="S21" s="2">
        <v>52.442838127130159</v>
      </c>
    </row>
    <row r="22" spans="1:19" ht="13.5" thickBot="1" x14ac:dyDescent="0.25">
      <c r="A22" s="67" t="s">
        <v>12</v>
      </c>
      <c r="B22" s="68">
        <v>2.5550322580645162</v>
      </c>
      <c r="C22" s="68">
        <v>10.59648387096774</v>
      </c>
      <c r="D22" s="68">
        <v>6.2721001344086007</v>
      </c>
      <c r="E22" s="68">
        <v>17.559999999999999</v>
      </c>
      <c r="F22" s="94">
        <v>43464</v>
      </c>
      <c r="G22" s="68">
        <v>-3.0870000000000002</v>
      </c>
      <c r="H22" s="94">
        <v>43440</v>
      </c>
      <c r="I22" s="68">
        <v>77.435537634408604</v>
      </c>
      <c r="J22" s="68">
        <v>182.31600000000003</v>
      </c>
      <c r="K22" s="68">
        <v>3.3631209677419358</v>
      </c>
      <c r="L22" s="68">
        <v>19.8</v>
      </c>
      <c r="M22" s="94">
        <v>43461</v>
      </c>
      <c r="N22" s="68">
        <v>30.400000000000002</v>
      </c>
      <c r="O22" s="69">
        <v>15</v>
      </c>
      <c r="P22" s="68">
        <v>7.2000000000000011</v>
      </c>
      <c r="Q22" s="94">
        <v>43448</v>
      </c>
      <c r="R22" s="68">
        <v>6.2863051075268821</v>
      </c>
      <c r="S22" s="68">
        <v>36.875855004895953</v>
      </c>
    </row>
    <row r="23" spans="1:19" ht="13.5" thickTop="1" x14ac:dyDescent="0.2">
      <c r="A23" s="54" t="s">
        <v>32</v>
      </c>
      <c r="B23" s="2">
        <v>8.9645728430619549</v>
      </c>
      <c r="C23" s="2">
        <v>21.071539202508962</v>
      </c>
      <c r="D23" s="2">
        <v>14.546736204850445</v>
      </c>
      <c r="E23" s="2">
        <v>38.32</v>
      </c>
      <c r="F23" s="93">
        <v>42908</v>
      </c>
      <c r="G23" s="2">
        <v>-6.0640000000000001</v>
      </c>
      <c r="H23" s="93">
        <v>42761</v>
      </c>
      <c r="I23" s="2">
        <v>64.097888027500417</v>
      </c>
      <c r="J23" s="2">
        <v>5977.2610000000004</v>
      </c>
      <c r="K23" s="2">
        <v>2.7558100062403992</v>
      </c>
      <c r="L23" s="2">
        <v>19.8</v>
      </c>
      <c r="M23" s="93">
        <v>43096</v>
      </c>
      <c r="N23" s="2">
        <v>358.59999999999991</v>
      </c>
      <c r="O23" s="17">
        <v>101</v>
      </c>
      <c r="P23" s="2">
        <v>29.999999999999993</v>
      </c>
      <c r="Q23" s="93">
        <v>42819</v>
      </c>
      <c r="R23" s="2">
        <v>16.502248532306069</v>
      </c>
      <c r="S23" s="2">
        <v>1303.8607849082484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-1.3280000000000001</v>
      </c>
      <c r="G28" s="53" t="s">
        <v>34</v>
      </c>
      <c r="H28" s="88">
        <v>43054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-6.0640000000000001</v>
      </c>
      <c r="G29" s="53" t="s">
        <v>34</v>
      </c>
      <c r="H29" s="88">
        <v>42761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292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8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10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6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1</v>
      </c>
      <c r="G37" s="53" t="s">
        <v>41</v>
      </c>
      <c r="H37" s="53"/>
      <c r="I37" s="53"/>
      <c r="J37" s="53"/>
    </row>
    <row r="38" spans="1:10" x14ac:dyDescent="0.2">
      <c r="F38">
        <f>SUM(F34:F37)</f>
        <v>25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workbookViewId="0">
      <selection activeCell="F38" sqref="F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4" t="s">
        <v>121</v>
      </c>
    </row>
    <row r="2" spans="1:19" x14ac:dyDescent="0.2">
      <c r="B2" s="54" t="s">
        <v>62</v>
      </c>
    </row>
    <row r="3" spans="1:19" x14ac:dyDescent="0.2">
      <c r="B3" s="1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2">
        <v>2.8723870967741942</v>
      </c>
      <c r="C11" s="2">
        <v>11.684258064516129</v>
      </c>
      <c r="D11" s="2">
        <v>6.8850262096774184</v>
      </c>
      <c r="E11" s="2">
        <v>18.100000000000001</v>
      </c>
      <c r="F11" s="93">
        <v>43834</v>
      </c>
      <c r="G11" s="2">
        <v>-2.7490000000000001</v>
      </c>
      <c r="H11" s="93">
        <v>43839</v>
      </c>
      <c r="I11" s="2">
        <v>82.56948924731185</v>
      </c>
      <c r="J11" s="2">
        <v>223.00699999999998</v>
      </c>
      <c r="K11" s="2">
        <v>2.4880463709677412</v>
      </c>
      <c r="L11" s="2">
        <v>15.58</v>
      </c>
      <c r="M11" s="93">
        <v>43856</v>
      </c>
      <c r="N11" s="2">
        <v>102.4</v>
      </c>
      <c r="O11" s="17">
        <v>15</v>
      </c>
      <c r="P11" s="2">
        <v>45.799999999999983</v>
      </c>
      <c r="Q11" s="93">
        <v>43836</v>
      </c>
      <c r="R11" s="2">
        <v>6.5799388440860227</v>
      </c>
      <c r="S11" s="2">
        <v>29.922609888367624</v>
      </c>
    </row>
    <row r="12" spans="1:19" x14ac:dyDescent="0.2">
      <c r="A12" s="54" t="s">
        <v>2</v>
      </c>
      <c r="B12" s="2">
        <v>1.7980714285714281</v>
      </c>
      <c r="C12" s="2">
        <v>9.1165000000000003</v>
      </c>
      <c r="D12" s="2">
        <v>5.2629970238095245</v>
      </c>
      <c r="E12" s="2">
        <v>17.29</v>
      </c>
      <c r="F12" s="93">
        <v>43512</v>
      </c>
      <c r="G12" s="2">
        <v>-3.359</v>
      </c>
      <c r="H12" s="93">
        <v>43523</v>
      </c>
      <c r="I12" s="2">
        <v>74.465818452380958</v>
      </c>
      <c r="J12" s="2">
        <v>260.53499999999997</v>
      </c>
      <c r="K12" s="2">
        <v>4.0532529761904765</v>
      </c>
      <c r="L12" s="2">
        <v>15.78</v>
      </c>
      <c r="M12" s="93">
        <v>43516</v>
      </c>
      <c r="N12" s="2">
        <v>43.999999999999993</v>
      </c>
      <c r="O12" s="17">
        <v>13</v>
      </c>
      <c r="P12" s="2">
        <v>17</v>
      </c>
      <c r="Q12" s="93">
        <v>43524</v>
      </c>
      <c r="R12" s="2">
        <v>5.8279866071428561</v>
      </c>
      <c r="S12" s="2">
        <v>44.223123462899416</v>
      </c>
    </row>
    <row r="13" spans="1:19" x14ac:dyDescent="0.2">
      <c r="A13" s="54" t="s">
        <v>3</v>
      </c>
      <c r="B13" s="2">
        <v>4.3241612903225812</v>
      </c>
      <c r="C13" s="2">
        <v>13.761193548387096</v>
      </c>
      <c r="D13" s="2">
        <v>8.7074448924731183</v>
      </c>
      <c r="E13" s="2">
        <v>20.75</v>
      </c>
      <c r="F13" s="93">
        <v>43552</v>
      </c>
      <c r="G13" s="2">
        <v>0.29199999999999998</v>
      </c>
      <c r="H13" s="93">
        <v>43543</v>
      </c>
      <c r="I13" s="2">
        <v>71.539166666666659</v>
      </c>
      <c r="J13" s="2">
        <v>421.60099999999994</v>
      </c>
      <c r="K13" s="2">
        <v>3.2941733870967749</v>
      </c>
      <c r="L13" s="2">
        <v>18.13</v>
      </c>
      <c r="M13" s="93">
        <v>43555</v>
      </c>
      <c r="N13" s="2">
        <v>52</v>
      </c>
      <c r="O13" s="17">
        <v>21</v>
      </c>
      <c r="P13" s="2">
        <v>8.6</v>
      </c>
      <c r="Q13" s="93">
        <v>43543</v>
      </c>
      <c r="R13" s="2">
        <v>8.7378844086021505</v>
      </c>
      <c r="S13" s="2">
        <v>73.913392910056601</v>
      </c>
    </row>
    <row r="14" spans="1:19" x14ac:dyDescent="0.2">
      <c r="A14" s="54" t="s">
        <v>4</v>
      </c>
      <c r="B14" s="2">
        <v>7.7810000000000006</v>
      </c>
      <c r="C14" s="2">
        <v>18.519666666666662</v>
      </c>
      <c r="D14" s="2">
        <v>12.779040972222221</v>
      </c>
      <c r="E14" s="2">
        <v>25.34</v>
      </c>
      <c r="F14" s="93">
        <v>43579</v>
      </c>
      <c r="G14" s="2">
        <v>1.173</v>
      </c>
      <c r="H14" s="93">
        <v>43556</v>
      </c>
      <c r="I14" s="2">
        <v>72.051562500000017</v>
      </c>
      <c r="J14" s="2">
        <v>546.30700000000013</v>
      </c>
      <c r="K14" s="2">
        <v>3.0121041666666666</v>
      </c>
      <c r="L14" s="2">
        <v>17.739999999999998</v>
      </c>
      <c r="M14" s="93">
        <v>43566</v>
      </c>
      <c r="N14" s="2">
        <v>131.80000000000001</v>
      </c>
      <c r="O14" s="17">
        <v>17</v>
      </c>
      <c r="P14" s="2">
        <v>29.999999999999996</v>
      </c>
      <c r="Q14" s="93">
        <v>43566</v>
      </c>
      <c r="R14" s="2">
        <v>13.670906944444443</v>
      </c>
      <c r="S14" s="2">
        <v>103.32006632072792</v>
      </c>
    </row>
    <row r="15" spans="1:19" x14ac:dyDescent="0.2">
      <c r="A15" s="54" t="s">
        <v>5</v>
      </c>
      <c r="B15" s="2">
        <v>10.453806451612907</v>
      </c>
      <c r="C15" s="2">
        <v>21.649354838709677</v>
      </c>
      <c r="D15" s="2">
        <v>15.488426747311829</v>
      </c>
      <c r="E15" s="2">
        <v>26.82</v>
      </c>
      <c r="F15" s="93">
        <v>43592</v>
      </c>
      <c r="G15" s="2">
        <v>2.9369999999999998</v>
      </c>
      <c r="H15" s="93">
        <v>43598</v>
      </c>
      <c r="I15" s="2">
        <v>68.419388440860217</v>
      </c>
      <c r="J15" s="2">
        <v>683.67500000000007</v>
      </c>
      <c r="K15" s="2">
        <v>2.6482399193548392</v>
      </c>
      <c r="L15" s="2">
        <v>14.6</v>
      </c>
      <c r="M15" s="93">
        <v>43598</v>
      </c>
      <c r="N15" s="2">
        <v>56.800000000000004</v>
      </c>
      <c r="O15" s="17">
        <v>12</v>
      </c>
      <c r="P15" s="2">
        <v>12.200000000000001</v>
      </c>
      <c r="Q15" s="93">
        <v>43610</v>
      </c>
      <c r="R15" s="2">
        <v>18.198608870967739</v>
      </c>
      <c r="S15" s="2">
        <v>130.40074452966647</v>
      </c>
    </row>
    <row r="16" spans="1:19" x14ac:dyDescent="0.2">
      <c r="A16" s="54" t="s">
        <v>6</v>
      </c>
      <c r="B16" s="2">
        <v>14.344333333333333</v>
      </c>
      <c r="C16" s="2">
        <v>26.988333333333333</v>
      </c>
      <c r="D16" s="2">
        <v>20.191868055555556</v>
      </c>
      <c r="E16" s="2">
        <v>34.4</v>
      </c>
      <c r="F16" s="93">
        <v>43641</v>
      </c>
      <c r="G16" s="2">
        <v>10.79</v>
      </c>
      <c r="H16" s="93">
        <v>43622</v>
      </c>
      <c r="I16" s="2">
        <v>64.922395833333312</v>
      </c>
      <c r="J16" s="2">
        <v>731.42500000000018</v>
      </c>
      <c r="K16" s="2">
        <v>2.3081208333333336</v>
      </c>
      <c r="L16" s="2">
        <v>14.8</v>
      </c>
      <c r="M16" s="93">
        <v>43628</v>
      </c>
      <c r="N16" s="2">
        <v>46.400000000000006</v>
      </c>
      <c r="O16" s="17">
        <v>11</v>
      </c>
      <c r="P16" s="2">
        <v>13.599999999999998</v>
      </c>
      <c r="Q16" s="93">
        <v>43645</v>
      </c>
      <c r="R16" s="2">
        <v>23.273284722222229</v>
      </c>
      <c r="S16" s="2">
        <v>158.80731851277525</v>
      </c>
    </row>
    <row r="17" spans="1:19" x14ac:dyDescent="0.2">
      <c r="A17" s="54" t="s">
        <v>7</v>
      </c>
      <c r="B17" s="2">
        <v>17.486451612903227</v>
      </c>
      <c r="C17" s="2">
        <v>31.625806451612902</v>
      </c>
      <c r="D17" s="2">
        <v>23.901552419354843</v>
      </c>
      <c r="E17" s="2">
        <v>36.36</v>
      </c>
      <c r="F17" s="93">
        <v>43672</v>
      </c>
      <c r="G17" s="2">
        <v>14.72</v>
      </c>
      <c r="H17" s="93">
        <v>43669</v>
      </c>
      <c r="I17" s="2">
        <v>58.670672043010761</v>
      </c>
      <c r="J17" s="2">
        <v>820.25800000000015</v>
      </c>
      <c r="K17" s="2">
        <v>2.2512278225806455</v>
      </c>
      <c r="L17" s="2">
        <v>15.58</v>
      </c>
      <c r="M17" s="93">
        <v>43664</v>
      </c>
      <c r="N17" s="2">
        <v>13.799999999999999</v>
      </c>
      <c r="O17" s="17">
        <v>7</v>
      </c>
      <c r="P17" s="2">
        <v>5</v>
      </c>
      <c r="Q17" s="93">
        <v>43664</v>
      </c>
      <c r="R17" s="2">
        <v>28.242446236559132</v>
      </c>
      <c r="S17" s="2">
        <v>196.61220511004322</v>
      </c>
    </row>
    <row r="18" spans="1:19" x14ac:dyDescent="0.2">
      <c r="A18" s="54" t="s">
        <v>8</v>
      </c>
      <c r="B18" s="2">
        <v>17.335483870967739</v>
      </c>
      <c r="C18" s="2">
        <v>31.555483870967734</v>
      </c>
      <c r="D18" s="2">
        <v>23.76908602150537</v>
      </c>
      <c r="E18" s="2">
        <v>38.25</v>
      </c>
      <c r="F18" s="93">
        <v>43680</v>
      </c>
      <c r="G18" s="2">
        <v>13.09</v>
      </c>
      <c r="H18" s="93">
        <v>43703</v>
      </c>
      <c r="I18" s="2">
        <v>55.26617607526881</v>
      </c>
      <c r="J18" s="2">
        <v>736.99099999999987</v>
      </c>
      <c r="K18" s="2">
        <v>2.5128534946236556</v>
      </c>
      <c r="L18" s="2">
        <v>13.03</v>
      </c>
      <c r="M18" s="93">
        <v>43702</v>
      </c>
      <c r="N18" s="2">
        <v>8</v>
      </c>
      <c r="O18" s="17">
        <v>1</v>
      </c>
      <c r="P18" s="2">
        <v>8</v>
      </c>
      <c r="Q18" s="93">
        <v>43689</v>
      </c>
      <c r="R18" s="2">
        <v>29.049840425531922</v>
      </c>
      <c r="S18" s="2">
        <v>185.68278280203234</v>
      </c>
    </row>
    <row r="19" spans="1:19" x14ac:dyDescent="0.2">
      <c r="A19" s="54" t="s">
        <v>9</v>
      </c>
      <c r="B19" s="2">
        <v>14.90133333333333</v>
      </c>
      <c r="C19" s="2">
        <v>28.817333333333337</v>
      </c>
      <c r="D19" s="2">
        <v>21.329791666666662</v>
      </c>
      <c r="E19" s="2">
        <v>34.270000000000003</v>
      </c>
      <c r="F19" s="93">
        <v>43731</v>
      </c>
      <c r="G19" s="2">
        <v>10.25</v>
      </c>
      <c r="H19" s="93">
        <v>43738</v>
      </c>
      <c r="I19" s="2">
        <v>60.14371527777778</v>
      </c>
      <c r="J19" s="2">
        <v>581.34000000000015</v>
      </c>
      <c r="K19" s="2">
        <v>2.0284</v>
      </c>
      <c r="L19" s="2">
        <v>12.05</v>
      </c>
      <c r="M19" s="93">
        <v>43732</v>
      </c>
      <c r="N19" s="2">
        <v>8.8000000000000007</v>
      </c>
      <c r="O19" s="17">
        <v>4</v>
      </c>
      <c r="P19" s="2">
        <v>5.4</v>
      </c>
      <c r="Q19" s="93">
        <v>43716</v>
      </c>
      <c r="R19" s="2">
        <v>25.814791666666672</v>
      </c>
      <c r="S19" s="2">
        <v>129.6561695418323</v>
      </c>
    </row>
    <row r="20" spans="1:19" x14ac:dyDescent="0.2">
      <c r="A20" s="54" t="s">
        <v>10</v>
      </c>
      <c r="B20" s="2">
        <v>9.6110967741935482</v>
      </c>
      <c r="C20" s="2">
        <v>20.733870967741939</v>
      </c>
      <c r="D20" s="2">
        <v>14.786461021505378</v>
      </c>
      <c r="E20" s="2">
        <v>27.65</v>
      </c>
      <c r="F20" s="93">
        <v>43741</v>
      </c>
      <c r="G20" s="2">
        <v>-1.256</v>
      </c>
      <c r="H20" s="93">
        <v>43768</v>
      </c>
      <c r="I20" s="2">
        <v>66.032990591397876</v>
      </c>
      <c r="J20" s="2">
        <v>365.55499999999995</v>
      </c>
      <c r="K20" s="2">
        <v>2.8277997311827954</v>
      </c>
      <c r="L20" s="2">
        <v>15.88</v>
      </c>
      <c r="M20" s="93">
        <v>43767</v>
      </c>
      <c r="N20" s="2">
        <v>46.000000000000014</v>
      </c>
      <c r="O20" s="17">
        <v>9</v>
      </c>
      <c r="P20" s="2">
        <v>32.20000000000001</v>
      </c>
      <c r="Q20" s="93">
        <v>43769</v>
      </c>
      <c r="R20" s="2">
        <v>17.934946236559135</v>
      </c>
      <c r="S20" s="2">
        <v>84.36733646410093</v>
      </c>
    </row>
    <row r="21" spans="1:19" x14ac:dyDescent="0.2">
      <c r="A21" s="54" t="s">
        <v>11</v>
      </c>
      <c r="B21" s="2">
        <v>6.0176333333333343</v>
      </c>
      <c r="C21" s="2">
        <v>14.360999999999999</v>
      </c>
      <c r="D21" s="2">
        <v>9.9251666666666658</v>
      </c>
      <c r="E21" s="2">
        <v>19.53</v>
      </c>
      <c r="F21" s="93">
        <v>43779</v>
      </c>
      <c r="G21" s="2">
        <v>-0.04</v>
      </c>
      <c r="H21" s="93">
        <v>43798</v>
      </c>
      <c r="I21" s="2">
        <v>84.872409722222244</v>
      </c>
      <c r="J21" s="2">
        <v>205.82500000000002</v>
      </c>
      <c r="K21" s="2">
        <v>1.8135812499999997</v>
      </c>
      <c r="L21" s="2">
        <v>12.94</v>
      </c>
      <c r="M21" s="93">
        <v>43795</v>
      </c>
      <c r="N21" s="2">
        <v>44.400000000000006</v>
      </c>
      <c r="O21" s="17">
        <v>18</v>
      </c>
      <c r="P21" s="2">
        <v>6.4</v>
      </c>
      <c r="Q21" s="93">
        <v>43792</v>
      </c>
      <c r="R21" s="2">
        <v>11.134580555555557</v>
      </c>
      <c r="S21" s="2">
        <v>30.486650988168702</v>
      </c>
    </row>
    <row r="22" spans="1:19" ht="13.5" thickBot="1" x14ac:dyDescent="0.25">
      <c r="A22" s="67" t="s">
        <v>12</v>
      </c>
      <c r="B22" s="68">
        <v>3.1745806451612908</v>
      </c>
      <c r="C22" s="68">
        <v>12.523580645161292</v>
      </c>
      <c r="D22" s="68">
        <v>7.5859448924731163</v>
      </c>
      <c r="E22" s="68">
        <v>17.29</v>
      </c>
      <c r="F22" s="94">
        <v>43823</v>
      </c>
      <c r="G22" s="68">
        <v>-1.258</v>
      </c>
      <c r="H22" s="94">
        <v>43827</v>
      </c>
      <c r="I22" s="68">
        <v>84.23457661290324</v>
      </c>
      <c r="J22" s="68">
        <v>188.88899999999995</v>
      </c>
      <c r="K22" s="68">
        <v>1.9953810483870971</v>
      </c>
      <c r="L22" s="68">
        <v>15.29</v>
      </c>
      <c r="M22" s="94">
        <v>43813</v>
      </c>
      <c r="N22" s="68">
        <v>8.8000000000000007</v>
      </c>
      <c r="O22" s="69">
        <v>6</v>
      </c>
      <c r="P22" s="68">
        <v>6.4000000000000012</v>
      </c>
      <c r="Q22" s="94">
        <v>43812</v>
      </c>
      <c r="R22" s="68">
        <v>7.9878924731182801</v>
      </c>
      <c r="S22" s="68">
        <v>25.334156623089257</v>
      </c>
    </row>
    <row r="23" spans="1:19" ht="13.5" thickTop="1" x14ac:dyDescent="0.2">
      <c r="A23" s="54" t="s">
        <v>32</v>
      </c>
      <c r="B23" s="2">
        <v>9.1750282642089083</v>
      </c>
      <c r="C23" s="2">
        <v>20.111365143369181</v>
      </c>
      <c r="D23" s="2">
        <v>14.217733882435141</v>
      </c>
      <c r="E23" s="2">
        <v>38.25</v>
      </c>
      <c r="F23" s="93">
        <v>43315</v>
      </c>
      <c r="G23" s="2">
        <v>-3.359</v>
      </c>
      <c r="H23" s="93">
        <v>43158</v>
      </c>
      <c r="I23" s="2">
        <v>70.265696788594468</v>
      </c>
      <c r="J23" s="2">
        <v>5765.4080000000004</v>
      </c>
      <c r="K23" s="2">
        <v>2.6027650833653357</v>
      </c>
      <c r="L23" s="2">
        <v>18.13</v>
      </c>
      <c r="M23" s="93">
        <v>43190</v>
      </c>
      <c r="N23" s="2">
        <v>563.20000000000005</v>
      </c>
      <c r="O23" s="17">
        <v>134</v>
      </c>
      <c r="P23" s="2">
        <v>45.799999999999983</v>
      </c>
      <c r="Q23" s="93">
        <v>43106</v>
      </c>
      <c r="R23" s="2">
        <v>16.371092332621345</v>
      </c>
      <c r="S23" s="2">
        <v>1192.72655715376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-1.256</v>
      </c>
      <c r="G28" s="53" t="s">
        <v>34</v>
      </c>
      <c r="H28" s="88">
        <v>43403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-2.4809999999999999</v>
      </c>
      <c r="G29" s="53" t="s">
        <v>34</v>
      </c>
      <c r="H29" s="88">
        <v>43159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243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>
        <v>-1</v>
      </c>
      <c r="C34" t="s">
        <v>39</v>
      </c>
      <c r="D34" s="45">
        <v>0</v>
      </c>
      <c r="E34" t="s">
        <v>34</v>
      </c>
      <c r="F34" s="56">
        <v>9</v>
      </c>
      <c r="G34" s="53" t="s">
        <v>41</v>
      </c>
      <c r="H34" s="53"/>
      <c r="I34" s="53"/>
      <c r="J34" s="53"/>
    </row>
    <row r="35" spans="1:1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56">
        <v>7</v>
      </c>
      <c r="G35" s="53" t="s">
        <v>41</v>
      </c>
      <c r="H35" s="53"/>
      <c r="I35" s="53"/>
      <c r="J35" s="53"/>
    </row>
    <row r="36" spans="1:1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56">
        <v>3</v>
      </c>
      <c r="G36" s="53" t="s">
        <v>41</v>
      </c>
      <c r="H36" s="53"/>
      <c r="I36" s="53"/>
      <c r="J36" s="53"/>
    </row>
    <row r="37" spans="1:10" x14ac:dyDescent="0.2">
      <c r="A37" s="53"/>
      <c r="C37" s="43" t="s">
        <v>86</v>
      </c>
      <c r="D37" s="45">
        <v>-5</v>
      </c>
      <c r="E37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>
        <f>SUM(F34:F37)</f>
        <v>19</v>
      </c>
    </row>
  </sheetData>
  <pageMargins left="0.75" right="0.75" top="1" bottom="1" header="0" footer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96"/>
    <col min="2" max="2" width="6.140625" style="96" customWidth="1"/>
    <col min="3" max="4" width="7.5703125" style="96" bestFit="1" customWidth="1"/>
    <col min="5" max="5" width="6.42578125" style="96" bestFit="1" customWidth="1"/>
    <col min="6" max="6" width="7.5703125" style="96" customWidth="1"/>
    <col min="7" max="7" width="5.7109375" style="96" customWidth="1"/>
    <col min="8" max="8" width="7.5703125" style="96" customWidth="1"/>
    <col min="9" max="9" width="7.5703125" style="96" bestFit="1" customWidth="1"/>
    <col min="10" max="11" width="7.5703125" style="96" customWidth="1"/>
    <col min="12" max="12" width="8.140625" style="96" bestFit="1" customWidth="1"/>
    <col min="13" max="13" width="7.5703125" style="96" bestFit="1" customWidth="1"/>
    <col min="14" max="14" width="5.5703125" style="96" bestFit="1" customWidth="1"/>
    <col min="15" max="15" width="7.7109375" style="96" bestFit="1" customWidth="1"/>
    <col min="16" max="16" width="5.42578125" style="96" bestFit="1" customWidth="1"/>
    <col min="17" max="17" width="7.5703125" style="96" bestFit="1" customWidth="1"/>
    <col min="18" max="18" width="7.5703125" style="96" customWidth="1"/>
    <col min="19" max="19" width="6.5703125" style="96" customWidth="1"/>
    <col min="20" max="16384" width="11.42578125" style="96"/>
  </cols>
  <sheetData>
    <row r="1" spans="1:19" x14ac:dyDescent="0.2">
      <c r="B1" s="54" t="s">
        <v>122</v>
      </c>
    </row>
    <row r="2" spans="1:19" x14ac:dyDescent="0.2">
      <c r="B2" s="54" t="s">
        <v>62</v>
      </c>
    </row>
    <row r="3" spans="1:19" x14ac:dyDescent="0.2">
      <c r="B3" s="54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97">
        <v>2.3703225806451611</v>
      </c>
      <c r="C11" s="97">
        <v>10.579709677419356</v>
      </c>
      <c r="D11" s="97">
        <v>6.4758098118279577</v>
      </c>
      <c r="E11" s="97">
        <v>15.8</v>
      </c>
      <c r="F11" s="98">
        <v>43831</v>
      </c>
      <c r="G11" s="97">
        <v>-3.1549999999999998</v>
      </c>
      <c r="H11" s="98">
        <v>43835</v>
      </c>
      <c r="I11" s="97">
        <v>69.38994623655914</v>
      </c>
      <c r="J11" s="97">
        <v>218.75800000000001</v>
      </c>
      <c r="K11" s="97">
        <v>4.4256169354838715</v>
      </c>
      <c r="L11" s="97">
        <v>19.399999999999999</v>
      </c>
      <c r="M11" s="98">
        <v>43853</v>
      </c>
      <c r="N11" s="97">
        <v>25.6</v>
      </c>
      <c r="O11" s="99">
        <v>10</v>
      </c>
      <c r="P11" s="97">
        <v>5.2</v>
      </c>
      <c r="Q11" s="98">
        <v>43861</v>
      </c>
      <c r="R11" s="97">
        <v>6.0553232526881731</v>
      </c>
      <c r="S11" s="97">
        <v>48.716406713142518</v>
      </c>
    </row>
    <row r="12" spans="1:19" x14ac:dyDescent="0.2">
      <c r="A12" s="54" t="s">
        <v>2</v>
      </c>
      <c r="B12" s="97">
        <v>1.7771785714285717</v>
      </c>
      <c r="C12" s="97">
        <v>14.740428571428575</v>
      </c>
      <c r="D12" s="97">
        <v>7.852676339285714</v>
      </c>
      <c r="E12" s="97">
        <v>21.98</v>
      </c>
      <c r="F12" s="98">
        <v>43519</v>
      </c>
      <c r="G12" s="97">
        <v>-1.6619999999999999</v>
      </c>
      <c r="H12" s="98">
        <v>43512</v>
      </c>
      <c r="I12" s="97">
        <v>70.415989583333314</v>
      </c>
      <c r="J12" s="97">
        <v>353.88900000000001</v>
      </c>
      <c r="K12" s="97">
        <v>2.6925342261904768</v>
      </c>
      <c r="L12" s="97">
        <v>20.09</v>
      </c>
      <c r="M12" s="98">
        <v>43498</v>
      </c>
      <c r="N12" s="97">
        <v>16.400000000000002</v>
      </c>
      <c r="O12" s="99">
        <v>4</v>
      </c>
      <c r="P12" s="97">
        <v>12.8</v>
      </c>
      <c r="Q12" s="98">
        <v>43498</v>
      </c>
      <c r="R12" s="97">
        <v>7.6801235119047604</v>
      </c>
      <c r="S12" s="97">
        <v>54.988949427856369</v>
      </c>
    </row>
    <row r="13" spans="1:19" x14ac:dyDescent="0.2">
      <c r="A13" s="54" t="s">
        <v>3</v>
      </c>
      <c r="B13" s="97">
        <v>4.4086774193548379</v>
      </c>
      <c r="C13" s="97">
        <v>17.958387096774196</v>
      </c>
      <c r="D13" s="97">
        <v>10.857743951612905</v>
      </c>
      <c r="E13" s="97">
        <v>23.61</v>
      </c>
      <c r="F13" s="98">
        <v>43548</v>
      </c>
      <c r="G13" s="97">
        <v>-0.43099999999999999</v>
      </c>
      <c r="H13" s="98">
        <v>43536</v>
      </c>
      <c r="I13" s="97">
        <v>54.139341397849449</v>
      </c>
      <c r="J13" s="97">
        <v>562.03699999999992</v>
      </c>
      <c r="K13" s="97">
        <v>3.4071626344086021</v>
      </c>
      <c r="L13" s="97">
        <v>20.09</v>
      </c>
      <c r="M13" s="98">
        <v>43530</v>
      </c>
      <c r="N13" s="97">
        <v>3.2000000000000006</v>
      </c>
      <c r="O13" s="99">
        <v>2</v>
      </c>
      <c r="P13" s="97">
        <v>2.6000000000000005</v>
      </c>
      <c r="Q13" s="98">
        <v>43555</v>
      </c>
      <c r="R13" s="97">
        <v>12.71066129032258</v>
      </c>
      <c r="S13" s="97">
        <v>109.89960747911609</v>
      </c>
    </row>
    <row r="14" spans="1:19" x14ac:dyDescent="0.2">
      <c r="A14" s="54" t="s">
        <v>4</v>
      </c>
      <c r="B14" s="97">
        <v>6.8775000000000013</v>
      </c>
      <c r="C14" s="97">
        <v>18.265333333333334</v>
      </c>
      <c r="D14" s="97">
        <v>12.20167986111111</v>
      </c>
      <c r="E14" s="97">
        <v>24.98</v>
      </c>
      <c r="F14" s="98">
        <v>43569</v>
      </c>
      <c r="G14" s="97">
        <v>-0.43099999999999999</v>
      </c>
      <c r="H14" s="98">
        <v>43559</v>
      </c>
      <c r="I14" s="97">
        <v>66.354493055555565</v>
      </c>
      <c r="J14" s="97">
        <v>550.93100000000004</v>
      </c>
      <c r="K14" s="97">
        <v>3.018510416666667</v>
      </c>
      <c r="L14" s="97">
        <v>14.7</v>
      </c>
      <c r="M14" s="98">
        <v>43572</v>
      </c>
      <c r="N14" s="97">
        <v>55.400000000000006</v>
      </c>
      <c r="O14" s="99">
        <v>15</v>
      </c>
      <c r="P14" s="97">
        <v>16.000000000000004</v>
      </c>
      <c r="Q14" s="98">
        <v>43574</v>
      </c>
      <c r="R14" s="97">
        <v>14.440763888888887</v>
      </c>
      <c r="S14" s="97">
        <v>106.67979936549379</v>
      </c>
    </row>
    <row r="15" spans="1:19" x14ac:dyDescent="0.2">
      <c r="A15" s="54" t="s">
        <v>5</v>
      </c>
      <c r="B15" s="97">
        <v>9.4408709677419349</v>
      </c>
      <c r="C15" s="97">
        <v>22.00935483870968</v>
      </c>
      <c r="D15" s="97">
        <v>15.53201008064516</v>
      </c>
      <c r="E15" s="97">
        <v>30.45</v>
      </c>
      <c r="F15" s="98">
        <v>43616</v>
      </c>
      <c r="G15" s="97">
        <v>4.6879999999999997</v>
      </c>
      <c r="H15" s="98">
        <v>43591</v>
      </c>
      <c r="I15" s="97">
        <v>54.076256720430116</v>
      </c>
      <c r="J15" s="97">
        <v>751.61299999999983</v>
      </c>
      <c r="K15" s="97">
        <v>3.5915369623655922</v>
      </c>
      <c r="L15" s="97">
        <v>16.760000000000002</v>
      </c>
      <c r="M15" s="98">
        <v>43593</v>
      </c>
      <c r="N15" s="97">
        <v>51.800000000000004</v>
      </c>
      <c r="O15" s="99">
        <v>7</v>
      </c>
      <c r="P15" s="97">
        <v>28.6</v>
      </c>
      <c r="Q15" s="98">
        <v>43602</v>
      </c>
      <c r="R15" s="97">
        <v>19.250826612903229</v>
      </c>
      <c r="S15" s="97">
        <v>158.9980528203626</v>
      </c>
    </row>
    <row r="16" spans="1:19" x14ac:dyDescent="0.2">
      <c r="A16" s="54" t="s">
        <v>6</v>
      </c>
      <c r="B16" s="97">
        <v>14.326266666666665</v>
      </c>
      <c r="C16" s="97">
        <v>30.174000000000003</v>
      </c>
      <c r="D16" s="97">
        <v>21.933806249999996</v>
      </c>
      <c r="E16" s="97">
        <v>42.32</v>
      </c>
      <c r="F16" s="98">
        <v>43645</v>
      </c>
      <c r="G16" s="97">
        <v>6.8780000000000001</v>
      </c>
      <c r="H16" s="98">
        <v>43628</v>
      </c>
      <c r="I16" s="97">
        <v>47.99679861111111</v>
      </c>
      <c r="J16" s="97">
        <v>795.08499999999992</v>
      </c>
      <c r="K16" s="97">
        <v>2.5966680555555555</v>
      </c>
      <c r="L16" s="97">
        <v>14.31</v>
      </c>
      <c r="M16" s="98">
        <v>43622</v>
      </c>
      <c r="N16" s="97">
        <v>22.2</v>
      </c>
      <c r="O16" s="99">
        <v>5</v>
      </c>
      <c r="P16" s="97">
        <v>12.399999999999999</v>
      </c>
      <c r="Q16" s="98">
        <v>43621</v>
      </c>
      <c r="R16" s="97">
        <v>25.600104166666668</v>
      </c>
      <c r="S16" s="97">
        <v>196.99932640393706</v>
      </c>
    </row>
    <row r="17" spans="1:19" x14ac:dyDescent="0.2">
      <c r="A17" s="54" t="s">
        <v>7</v>
      </c>
      <c r="B17" s="97">
        <v>17.623548387096772</v>
      </c>
      <c r="C17" s="97">
        <v>32.227741935483877</v>
      </c>
      <c r="D17" s="97">
        <v>24.28025537634408</v>
      </c>
      <c r="E17" s="97">
        <v>38.96</v>
      </c>
      <c r="F17" s="98">
        <v>43669</v>
      </c>
      <c r="G17" s="97">
        <v>12.08</v>
      </c>
      <c r="H17" s="98">
        <v>43675</v>
      </c>
      <c r="I17" s="97">
        <v>52.498104838709679</v>
      </c>
      <c r="J17" s="97">
        <v>809.28800000000024</v>
      </c>
      <c r="K17" s="97">
        <v>2.6844247311827956</v>
      </c>
      <c r="L17" s="97">
        <v>14.21</v>
      </c>
      <c r="M17" s="98">
        <v>43659</v>
      </c>
      <c r="N17" s="97">
        <v>33.600000000000009</v>
      </c>
      <c r="O17" s="99">
        <v>9</v>
      </c>
      <c r="P17" s="97">
        <v>14.000000000000002</v>
      </c>
      <c r="Q17" s="98">
        <v>43654</v>
      </c>
      <c r="R17" s="97">
        <v>28.933649193548383</v>
      </c>
      <c r="S17" s="97">
        <v>208.40457028622069</v>
      </c>
    </row>
    <row r="18" spans="1:19" x14ac:dyDescent="0.2">
      <c r="A18" s="54" t="s">
        <v>8</v>
      </c>
      <c r="B18" s="97">
        <v>16.656774193548383</v>
      </c>
      <c r="C18" s="97">
        <v>31.543548387096774</v>
      </c>
      <c r="D18" s="97">
        <v>23.499758064516126</v>
      </c>
      <c r="E18" s="97">
        <v>37.25</v>
      </c>
      <c r="F18" s="98">
        <v>43686</v>
      </c>
      <c r="G18" s="97">
        <v>11.73</v>
      </c>
      <c r="H18" s="98">
        <v>43691</v>
      </c>
      <c r="I18" s="97">
        <v>55.304569892473118</v>
      </c>
      <c r="J18" s="97">
        <v>728.24699999999984</v>
      </c>
      <c r="K18" s="97">
        <v>2.0759657258064523</v>
      </c>
      <c r="L18" s="97">
        <v>14.8</v>
      </c>
      <c r="M18" s="98">
        <v>43686</v>
      </c>
      <c r="N18" s="97">
        <v>39</v>
      </c>
      <c r="O18" s="99">
        <v>8</v>
      </c>
      <c r="P18" s="97">
        <v>16.2</v>
      </c>
      <c r="Q18" s="98">
        <v>43686</v>
      </c>
      <c r="R18" s="97">
        <v>27.562970430107526</v>
      </c>
      <c r="S18" s="97">
        <v>172.80369100925276</v>
      </c>
    </row>
    <row r="19" spans="1:19" x14ac:dyDescent="0.2">
      <c r="A19" s="54" t="s">
        <v>9</v>
      </c>
      <c r="B19" s="97">
        <v>14.000333333333332</v>
      </c>
      <c r="C19" s="97">
        <v>26.376333333333331</v>
      </c>
      <c r="D19" s="97">
        <v>19.678388888888886</v>
      </c>
      <c r="E19" s="97">
        <v>30.18</v>
      </c>
      <c r="F19" s="98">
        <v>43725</v>
      </c>
      <c r="G19" s="97">
        <v>8.31</v>
      </c>
      <c r="H19" s="98">
        <v>43717</v>
      </c>
      <c r="I19" s="97">
        <v>59.579541666666678</v>
      </c>
      <c r="J19" s="97">
        <v>557.75999999999988</v>
      </c>
      <c r="K19" s="97">
        <v>2.4937590277777777</v>
      </c>
      <c r="L19" s="97">
        <v>15.19</v>
      </c>
      <c r="M19" s="98">
        <v>43718</v>
      </c>
      <c r="N19" s="97">
        <v>19.600000000000001</v>
      </c>
      <c r="O19" s="99">
        <v>6</v>
      </c>
      <c r="P19" s="97">
        <v>12.8</v>
      </c>
      <c r="Q19" s="98">
        <v>43723</v>
      </c>
      <c r="R19" s="97">
        <v>22.927069444444442</v>
      </c>
      <c r="S19" s="97">
        <v>125.18520252531439</v>
      </c>
    </row>
    <row r="20" spans="1:19" x14ac:dyDescent="0.2">
      <c r="A20" s="54" t="s">
        <v>10</v>
      </c>
      <c r="B20" s="97">
        <v>10.670193548387097</v>
      </c>
      <c r="C20" s="97">
        <v>22.204838709677418</v>
      </c>
      <c r="D20" s="97">
        <v>16.019915994623656</v>
      </c>
      <c r="E20" s="97">
        <v>29.49</v>
      </c>
      <c r="F20" s="98">
        <v>43751</v>
      </c>
      <c r="G20" s="97">
        <v>6.2619999999999996</v>
      </c>
      <c r="H20" s="98">
        <v>43759</v>
      </c>
      <c r="I20" s="97">
        <v>68.272170698924725</v>
      </c>
      <c r="J20" s="97">
        <v>380.16400000000004</v>
      </c>
      <c r="K20" s="97">
        <v>1.9390302419354839</v>
      </c>
      <c r="L20" s="97">
        <v>12.94</v>
      </c>
      <c r="M20" s="98">
        <v>43740</v>
      </c>
      <c r="N20" s="97">
        <v>27.4</v>
      </c>
      <c r="O20" s="99">
        <v>10</v>
      </c>
      <c r="P20" s="97">
        <v>8.8000000000000007</v>
      </c>
      <c r="Q20" s="98">
        <v>43760</v>
      </c>
      <c r="R20" s="97">
        <v>18.397647849462359</v>
      </c>
      <c r="S20" s="97">
        <v>78.066811126138987</v>
      </c>
    </row>
    <row r="21" spans="1:19" x14ac:dyDescent="0.2">
      <c r="A21" s="54" t="s">
        <v>11</v>
      </c>
      <c r="B21" s="97">
        <v>5.1775333333333338</v>
      </c>
      <c r="C21" s="97">
        <v>13.518433333333331</v>
      </c>
      <c r="D21" s="97">
        <v>9.0228034722222219</v>
      </c>
      <c r="E21" s="97">
        <v>22.45</v>
      </c>
      <c r="F21" s="98">
        <v>43773</v>
      </c>
      <c r="G21" s="97">
        <v>-0.29399999999999998</v>
      </c>
      <c r="H21" s="98">
        <v>43785</v>
      </c>
      <c r="I21" s="97">
        <v>81.097951388888902</v>
      </c>
      <c r="J21" s="97">
        <v>200.40599999999998</v>
      </c>
      <c r="K21" s="97">
        <v>2.1199479166666664</v>
      </c>
      <c r="L21" s="97">
        <v>18.62</v>
      </c>
      <c r="M21" s="98">
        <v>43792</v>
      </c>
      <c r="N21" s="97">
        <v>70.2</v>
      </c>
      <c r="O21" s="99">
        <v>24</v>
      </c>
      <c r="P21" s="97">
        <v>7.8000000000000007</v>
      </c>
      <c r="Q21" s="98">
        <v>43777</v>
      </c>
      <c r="R21" s="97">
        <v>9.7027020833333371</v>
      </c>
      <c r="S21" s="97">
        <v>33.791618951295007</v>
      </c>
    </row>
    <row r="22" spans="1:19" ht="13.5" thickBot="1" x14ac:dyDescent="0.25">
      <c r="A22" s="67" t="s">
        <v>12</v>
      </c>
      <c r="B22" s="68">
        <v>3.5613225806451618</v>
      </c>
      <c r="C22" s="68">
        <v>12.567322580645163</v>
      </c>
      <c r="D22" s="68">
        <v>7.8084690860215051</v>
      </c>
      <c r="E22" s="68">
        <v>19.79</v>
      </c>
      <c r="F22" s="94">
        <v>44186</v>
      </c>
      <c r="G22" s="68">
        <v>-2.7589999999999999</v>
      </c>
      <c r="H22" s="94">
        <v>44194</v>
      </c>
      <c r="I22" s="68">
        <v>80.40523521505375</v>
      </c>
      <c r="J22" s="68">
        <v>174.85300000000004</v>
      </c>
      <c r="K22" s="68">
        <v>2.3110302419354838</v>
      </c>
      <c r="L22" s="68">
        <v>18.420000000000002</v>
      </c>
      <c r="M22" s="94">
        <v>44186</v>
      </c>
      <c r="N22" s="68">
        <v>21.8</v>
      </c>
      <c r="O22" s="69">
        <v>12</v>
      </c>
      <c r="P22" s="68">
        <v>6.6000000000000023</v>
      </c>
      <c r="Q22" s="94">
        <v>44177</v>
      </c>
      <c r="R22" s="68">
        <v>7.6898091397849457</v>
      </c>
      <c r="S22" s="68">
        <v>31.455744662269762</v>
      </c>
    </row>
    <row r="23" spans="1:19" ht="13.5" thickTop="1" x14ac:dyDescent="0.2">
      <c r="A23" s="54" t="s">
        <v>32</v>
      </c>
      <c r="B23" s="97">
        <v>8.9075434651817709</v>
      </c>
      <c r="C23" s="97">
        <v>21.013785983102917</v>
      </c>
      <c r="D23" s="97">
        <v>14.596943098091613</v>
      </c>
      <c r="E23" s="97">
        <v>42.32</v>
      </c>
      <c r="F23" s="98">
        <v>43645</v>
      </c>
      <c r="G23" s="97">
        <v>-3.1549999999999998</v>
      </c>
      <c r="H23" s="98">
        <v>43470</v>
      </c>
      <c r="I23" s="97">
        <v>63.294199942129616</v>
      </c>
      <c r="J23" s="97">
        <v>6083.0309999999999</v>
      </c>
      <c r="K23" s="97">
        <v>2.779682259664618</v>
      </c>
      <c r="L23" s="97">
        <v>20.09</v>
      </c>
      <c r="M23" s="98">
        <v>43498</v>
      </c>
      <c r="N23" s="97">
        <v>386.2</v>
      </c>
      <c r="O23" s="99">
        <v>112</v>
      </c>
      <c r="P23" s="97">
        <v>28.6</v>
      </c>
      <c r="Q23" s="98">
        <v>43602</v>
      </c>
      <c r="R23" s="97">
        <v>16.745970905337945</v>
      </c>
      <c r="S23" s="97">
        <v>1325.9897807704003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-0.29399999999999998</v>
      </c>
      <c r="G28" s="53" t="s">
        <v>34</v>
      </c>
      <c r="H28" s="88">
        <v>43785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-0.43099999999999999</v>
      </c>
      <c r="G29" s="53" t="s">
        <v>34</v>
      </c>
      <c r="H29" s="88">
        <v>43559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225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 s="96">
        <v>-1</v>
      </c>
      <c r="C34" s="96" t="s">
        <v>39</v>
      </c>
      <c r="D34" s="100">
        <v>0</v>
      </c>
      <c r="E34" s="96" t="s">
        <v>34</v>
      </c>
      <c r="F34" s="56">
        <v>14</v>
      </c>
      <c r="G34" s="53" t="s">
        <v>41</v>
      </c>
      <c r="H34" s="53"/>
      <c r="I34" s="53"/>
      <c r="J34" s="53"/>
    </row>
    <row r="35" spans="1:10" x14ac:dyDescent="0.2">
      <c r="A35" s="53"/>
      <c r="B35" s="96">
        <v>-2.5</v>
      </c>
      <c r="C35" s="96" t="s">
        <v>40</v>
      </c>
      <c r="D35" s="100">
        <v>-1</v>
      </c>
      <c r="E35" s="96" t="s">
        <v>34</v>
      </c>
      <c r="F35" s="56">
        <v>1</v>
      </c>
      <c r="G35" s="53" t="s">
        <v>41</v>
      </c>
      <c r="H35" s="53"/>
      <c r="I35" s="53"/>
      <c r="J35" s="53"/>
    </row>
    <row r="36" spans="1:10" x14ac:dyDescent="0.2">
      <c r="A36" s="53"/>
      <c r="B36" s="56">
        <v>-5</v>
      </c>
      <c r="C36" s="56" t="s">
        <v>40</v>
      </c>
      <c r="D36" s="75">
        <v>-2.5</v>
      </c>
      <c r="E36" s="53" t="s">
        <v>34</v>
      </c>
      <c r="F36" s="56">
        <v>4</v>
      </c>
      <c r="G36" s="53" t="s">
        <v>41</v>
      </c>
      <c r="H36" s="53"/>
      <c r="I36" s="53"/>
      <c r="J36" s="53"/>
    </row>
    <row r="37" spans="1:10" x14ac:dyDescent="0.2">
      <c r="A37" s="53"/>
      <c r="C37" s="56" t="s">
        <v>86</v>
      </c>
      <c r="D37" s="100">
        <v>-5</v>
      </c>
      <c r="E37" s="96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 s="96">
        <f>SUM(F34:F37)</f>
        <v>19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96"/>
    <col min="2" max="2" width="6.140625" style="96" customWidth="1"/>
    <col min="3" max="4" width="7.5703125" style="96" bestFit="1" customWidth="1"/>
    <col min="5" max="5" width="6.42578125" style="96" bestFit="1" customWidth="1"/>
    <col min="6" max="6" width="7.5703125" style="96" customWidth="1"/>
    <col min="7" max="7" width="5.7109375" style="96" customWidth="1"/>
    <col min="8" max="8" width="7.5703125" style="96" customWidth="1"/>
    <col min="9" max="9" width="7.5703125" style="96" bestFit="1" customWidth="1"/>
    <col min="10" max="11" width="7.5703125" style="96" customWidth="1"/>
    <col min="12" max="12" width="8.140625" style="96" bestFit="1" customWidth="1"/>
    <col min="13" max="13" width="7.5703125" style="96" bestFit="1" customWidth="1"/>
    <col min="14" max="14" width="5.5703125" style="96" bestFit="1" customWidth="1"/>
    <col min="15" max="15" width="7.7109375" style="96" bestFit="1" customWidth="1"/>
    <col min="16" max="16" width="5.42578125" style="96" bestFit="1" customWidth="1"/>
    <col min="17" max="17" width="7.5703125" style="96" bestFit="1" customWidth="1"/>
    <col min="18" max="18" width="7.5703125" style="96" customWidth="1"/>
    <col min="19" max="19" width="6.5703125" style="96" customWidth="1"/>
    <col min="20" max="16384" width="11.42578125" style="96"/>
  </cols>
  <sheetData>
    <row r="1" spans="1:19" x14ac:dyDescent="0.2">
      <c r="B1" s="54" t="s">
        <v>123</v>
      </c>
    </row>
    <row r="2" spans="1:19" x14ac:dyDescent="0.2">
      <c r="B2" s="54" t="s">
        <v>62</v>
      </c>
    </row>
    <row r="3" spans="1:19" x14ac:dyDescent="0.2">
      <c r="B3" s="54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97">
        <v>1.4599354838709677</v>
      </c>
      <c r="C11" s="97">
        <v>9.9802580645161267</v>
      </c>
      <c r="D11" s="97">
        <v>5.2376572580645151</v>
      </c>
      <c r="E11" s="97">
        <v>18.28</v>
      </c>
      <c r="F11" s="98">
        <v>44227</v>
      </c>
      <c r="G11" s="97">
        <v>-3.7170000000000001</v>
      </c>
      <c r="H11" s="98">
        <v>44210</v>
      </c>
      <c r="I11" s="97">
        <v>90.940873655914004</v>
      </c>
      <c r="J11" s="97">
        <v>185.08700000000007</v>
      </c>
      <c r="K11" s="97">
        <v>2.3198676075268816</v>
      </c>
      <c r="L11" s="97">
        <v>15.78</v>
      </c>
      <c r="M11" s="98">
        <v>44214</v>
      </c>
      <c r="N11" s="97">
        <v>29</v>
      </c>
      <c r="O11" s="99">
        <v>15</v>
      </c>
      <c r="P11" s="97">
        <v>7</v>
      </c>
      <c r="Q11" s="98">
        <v>44217</v>
      </c>
      <c r="R11" s="97">
        <v>5.6043608870967736</v>
      </c>
      <c r="S11" s="97">
        <v>24.756282426377098</v>
      </c>
    </row>
    <row r="12" spans="1:19" x14ac:dyDescent="0.2">
      <c r="A12" s="54" t="s">
        <v>2</v>
      </c>
      <c r="B12" s="97">
        <v>4.0096206896551729</v>
      </c>
      <c r="C12" s="97">
        <v>16.323793103448274</v>
      </c>
      <c r="D12" s="97">
        <v>9.7525244252873584</v>
      </c>
      <c r="E12" s="97">
        <v>21.97</v>
      </c>
      <c r="F12" s="98">
        <v>43883</v>
      </c>
      <c r="G12" s="97">
        <v>-1.39</v>
      </c>
      <c r="H12" s="98">
        <v>43881</v>
      </c>
      <c r="I12" s="97">
        <v>78.802241379310345</v>
      </c>
      <c r="J12" s="97">
        <v>322.63800000000003</v>
      </c>
      <c r="K12" s="97">
        <v>2.1896515804597696</v>
      </c>
      <c r="L12" s="97">
        <v>16.170000000000002</v>
      </c>
      <c r="M12" s="98">
        <v>43887</v>
      </c>
      <c r="N12" s="97">
        <v>1</v>
      </c>
      <c r="O12" s="99">
        <v>4</v>
      </c>
      <c r="P12" s="97">
        <v>0.4</v>
      </c>
      <c r="Q12" s="98">
        <v>43869</v>
      </c>
      <c r="R12" s="97">
        <v>9.2561997126436815</v>
      </c>
      <c r="S12" s="97">
        <v>50.96290757977583</v>
      </c>
    </row>
    <row r="13" spans="1:19" x14ac:dyDescent="0.2">
      <c r="A13" s="54" t="s">
        <v>3</v>
      </c>
      <c r="B13" s="97">
        <v>5.045516129032257</v>
      </c>
      <c r="C13" s="97">
        <v>15.684645161290323</v>
      </c>
      <c r="D13" s="97">
        <v>10.074172043010753</v>
      </c>
      <c r="E13" s="97">
        <v>23.68</v>
      </c>
      <c r="F13" s="98">
        <v>43901</v>
      </c>
      <c r="G13" s="97">
        <v>0.24099999999999999</v>
      </c>
      <c r="H13" s="98">
        <v>43921</v>
      </c>
      <c r="I13" s="97">
        <v>71.356787634408605</v>
      </c>
      <c r="J13" s="97">
        <v>433.98599999999993</v>
      </c>
      <c r="K13" s="97">
        <v>3.1590436827956987</v>
      </c>
      <c r="L13" s="97">
        <v>25.48</v>
      </c>
      <c r="M13" s="98">
        <v>43892</v>
      </c>
      <c r="N13" s="97">
        <v>138.6</v>
      </c>
      <c r="O13" s="99">
        <v>12</v>
      </c>
      <c r="P13" s="97">
        <v>81.2</v>
      </c>
      <c r="Q13" s="98">
        <v>43906</v>
      </c>
      <c r="R13" s="97">
        <v>11.217231182795699</v>
      </c>
      <c r="S13" s="97">
        <v>79.728139320932186</v>
      </c>
    </row>
    <row r="14" spans="1:19" x14ac:dyDescent="0.2">
      <c r="A14" s="54" t="s">
        <v>4</v>
      </c>
      <c r="B14" s="97">
        <v>9.5691000000000006</v>
      </c>
      <c r="C14" s="97">
        <v>18.259</v>
      </c>
      <c r="D14" s="97">
        <v>13.581458333333334</v>
      </c>
      <c r="E14" s="97">
        <v>22.93</v>
      </c>
      <c r="F14" s="98">
        <v>43946</v>
      </c>
      <c r="G14" s="97">
        <v>1.8839999999999999</v>
      </c>
      <c r="H14" s="98">
        <v>43925</v>
      </c>
      <c r="I14" s="97">
        <v>79.774861111111107</v>
      </c>
      <c r="J14" s="97">
        <v>485.971</v>
      </c>
      <c r="K14" s="97">
        <v>2.7645229166666665</v>
      </c>
      <c r="L14" s="97">
        <v>13.13</v>
      </c>
      <c r="M14" s="98">
        <v>43926</v>
      </c>
      <c r="N14" s="97">
        <v>102.4</v>
      </c>
      <c r="O14" s="99">
        <v>18</v>
      </c>
      <c r="P14" s="97">
        <v>27.4</v>
      </c>
      <c r="Q14" s="98">
        <v>43922</v>
      </c>
      <c r="R14" s="97">
        <v>14.781743055555557</v>
      </c>
      <c r="S14" s="97">
        <v>85.669979897758964</v>
      </c>
    </row>
    <row r="15" spans="1:19" x14ac:dyDescent="0.2">
      <c r="A15" s="54" t="s">
        <v>5</v>
      </c>
      <c r="B15" s="97">
        <v>12.661612903225805</v>
      </c>
      <c r="C15" s="97">
        <v>25.249677419354839</v>
      </c>
      <c r="D15" s="97">
        <v>18.807217741935485</v>
      </c>
      <c r="E15" s="97">
        <v>32.299999999999997</v>
      </c>
      <c r="F15" s="98">
        <v>43973</v>
      </c>
      <c r="G15" s="97">
        <v>10.23</v>
      </c>
      <c r="H15" s="98">
        <v>43963</v>
      </c>
      <c r="I15" s="97">
        <v>64.922049731182796</v>
      </c>
      <c r="J15" s="97">
        <v>726.48099999999999</v>
      </c>
      <c r="K15" s="97">
        <v>2.5234153225806453</v>
      </c>
      <c r="L15" s="97">
        <v>12.05</v>
      </c>
      <c r="M15" s="98">
        <v>43970</v>
      </c>
      <c r="N15" s="97">
        <v>44.4</v>
      </c>
      <c r="O15" s="99">
        <v>9</v>
      </c>
      <c r="P15" s="97">
        <v>15</v>
      </c>
      <c r="Q15" s="98">
        <v>43964</v>
      </c>
      <c r="R15" s="97">
        <v>19.256115591397847</v>
      </c>
      <c r="S15" s="97">
        <v>151.75478150653271</v>
      </c>
    </row>
    <row r="16" spans="1:19" x14ac:dyDescent="0.2">
      <c r="A16" s="54" t="s">
        <v>6</v>
      </c>
      <c r="B16" s="97">
        <v>13.684133333333332</v>
      </c>
      <c r="C16" s="97">
        <v>26.226000000000003</v>
      </c>
      <c r="D16" s="97">
        <v>19.364178472222218</v>
      </c>
      <c r="E16" s="97">
        <v>35.79</v>
      </c>
      <c r="F16" s="98">
        <v>44006</v>
      </c>
      <c r="G16" s="97">
        <v>7.4939999999999998</v>
      </c>
      <c r="H16" s="98">
        <v>43994</v>
      </c>
      <c r="I16" s="97">
        <v>67.47089583333333</v>
      </c>
      <c r="J16" s="97">
        <v>685.35900000000004</v>
      </c>
      <c r="K16" s="97">
        <v>2.0528999999999997</v>
      </c>
      <c r="L16" s="97">
        <v>15.09</v>
      </c>
      <c r="M16" s="98">
        <v>44007</v>
      </c>
      <c r="N16" s="97">
        <v>42.4</v>
      </c>
      <c r="O16" s="99">
        <v>11</v>
      </c>
      <c r="P16" s="97">
        <v>18.399999999999999</v>
      </c>
      <c r="Q16" s="98">
        <v>43985</v>
      </c>
      <c r="R16" s="97">
        <v>21.762263888888889</v>
      </c>
      <c r="S16" s="97">
        <v>144.92855066799564</v>
      </c>
    </row>
    <row r="17" spans="1:19" x14ac:dyDescent="0.2">
      <c r="A17" s="54" t="s">
        <v>7</v>
      </c>
      <c r="B17" s="97">
        <v>16.85290322580645</v>
      </c>
      <c r="C17" s="97">
        <v>31.953225806451613</v>
      </c>
      <c r="D17" s="97">
        <v>23.630114247311827</v>
      </c>
      <c r="E17" s="97">
        <v>38.340000000000003</v>
      </c>
      <c r="F17" s="98">
        <v>44039</v>
      </c>
      <c r="G17" s="97">
        <v>11.94</v>
      </c>
      <c r="H17" s="98">
        <v>44016</v>
      </c>
      <c r="I17" s="97">
        <v>57.4645497311828</v>
      </c>
      <c r="J17" s="97">
        <v>854.90799999999979</v>
      </c>
      <c r="K17" s="97">
        <v>2.8069764784946236</v>
      </c>
      <c r="L17" s="97">
        <v>13.23</v>
      </c>
      <c r="M17" s="98">
        <v>44042</v>
      </c>
      <c r="N17" s="97">
        <v>10.199999999999999</v>
      </c>
      <c r="O17" s="99">
        <v>6</v>
      </c>
      <c r="P17" s="97">
        <v>4</v>
      </c>
      <c r="Q17" s="98">
        <v>44013</v>
      </c>
      <c r="R17" s="97">
        <v>28.21681451612903</v>
      </c>
      <c r="S17" s="97">
        <v>207.33406844377669</v>
      </c>
    </row>
    <row r="18" spans="1:19" x14ac:dyDescent="0.2">
      <c r="A18" s="54" t="s">
        <v>8</v>
      </c>
      <c r="B18" s="97">
        <v>16.648709677419351</v>
      </c>
      <c r="C18" s="97">
        <v>31.133870967741942</v>
      </c>
      <c r="D18" s="97">
        <v>23.27860215053764</v>
      </c>
      <c r="E18" s="97">
        <v>38.340000000000003</v>
      </c>
      <c r="F18" s="98">
        <v>44050</v>
      </c>
      <c r="G18" s="97">
        <v>10.5</v>
      </c>
      <c r="H18" s="98">
        <v>44074</v>
      </c>
      <c r="I18" s="97">
        <v>59.978924731182801</v>
      </c>
      <c r="J18" s="97">
        <v>693.32799999999997</v>
      </c>
      <c r="K18" s="97">
        <v>2.4900383064516127</v>
      </c>
      <c r="L18" s="97">
        <v>13.92</v>
      </c>
      <c r="M18" s="98">
        <v>44072</v>
      </c>
      <c r="N18" s="97">
        <v>12.000000000000002</v>
      </c>
      <c r="O18" s="99">
        <v>9</v>
      </c>
      <c r="P18" s="97">
        <v>2.4</v>
      </c>
      <c r="Q18" s="98">
        <v>44050</v>
      </c>
      <c r="R18" s="97">
        <v>28.062923387096774</v>
      </c>
      <c r="S18" s="97">
        <v>171.91103862660563</v>
      </c>
    </row>
    <row r="19" spans="1:19" x14ac:dyDescent="0.2">
      <c r="A19" s="54" t="s">
        <v>9</v>
      </c>
      <c r="B19" s="97">
        <v>13.633633333333336</v>
      </c>
      <c r="C19" s="97">
        <v>27.031666666666673</v>
      </c>
      <c r="D19" s="97">
        <v>19.85283194444445</v>
      </c>
      <c r="E19" s="97">
        <v>33.67</v>
      </c>
      <c r="F19" s="98">
        <v>44087</v>
      </c>
      <c r="G19" s="97">
        <v>6.5350000000000001</v>
      </c>
      <c r="H19" s="98">
        <v>44104</v>
      </c>
      <c r="I19" s="97">
        <v>57.790944444444449</v>
      </c>
      <c r="J19" s="97">
        <v>544.45199999999988</v>
      </c>
      <c r="K19" s="97">
        <v>2.4409000000000005</v>
      </c>
      <c r="L19" s="97">
        <v>15.39</v>
      </c>
      <c r="M19" s="98">
        <v>44099</v>
      </c>
      <c r="N19" s="97">
        <v>11</v>
      </c>
      <c r="O19" s="99">
        <v>8</v>
      </c>
      <c r="P19" s="97">
        <v>3.4000000000000004</v>
      </c>
      <c r="Q19" s="98">
        <v>44100</v>
      </c>
      <c r="R19" s="97">
        <v>23.954972222222221</v>
      </c>
      <c r="S19" s="97">
        <v>125.72906071143242</v>
      </c>
    </row>
    <row r="20" spans="1:19" x14ac:dyDescent="0.2">
      <c r="A20" s="54" t="s">
        <v>10</v>
      </c>
      <c r="B20" s="97">
        <v>8.0989032258064491</v>
      </c>
      <c r="C20" s="97">
        <v>19.258387096774197</v>
      </c>
      <c r="D20" s="97">
        <v>13.225754704301076</v>
      </c>
      <c r="E20" s="97">
        <v>24.91</v>
      </c>
      <c r="F20" s="98">
        <v>44113</v>
      </c>
      <c r="G20" s="97">
        <v>1.417</v>
      </c>
      <c r="H20" s="98">
        <v>44121</v>
      </c>
      <c r="I20" s="97">
        <v>71.9152620967742</v>
      </c>
      <c r="J20" s="97">
        <v>358.79700000000003</v>
      </c>
      <c r="K20" s="97">
        <v>2.2367822580645162</v>
      </c>
      <c r="L20" s="97">
        <v>19.309999999999999</v>
      </c>
      <c r="M20" s="98">
        <v>44125</v>
      </c>
      <c r="N20" s="97">
        <v>37.4</v>
      </c>
      <c r="O20" s="99">
        <v>10</v>
      </c>
      <c r="P20" s="97">
        <v>16.399999999999999</v>
      </c>
      <c r="Q20" s="98">
        <v>44106</v>
      </c>
      <c r="R20" s="97">
        <v>15.091182795698925</v>
      </c>
      <c r="S20" s="97">
        <v>65.762278847419537</v>
      </c>
    </row>
    <row r="21" spans="1:19" x14ac:dyDescent="0.2">
      <c r="A21" s="54" t="s">
        <v>11</v>
      </c>
      <c r="B21" s="97">
        <v>5.8190666666666662</v>
      </c>
      <c r="C21" s="97">
        <v>14.698666666666664</v>
      </c>
      <c r="D21" s="97">
        <v>9.8745444444444477</v>
      </c>
      <c r="E21" s="97">
        <v>22.41</v>
      </c>
      <c r="F21" s="98">
        <v>44136</v>
      </c>
      <c r="G21" s="97">
        <v>-1.74</v>
      </c>
      <c r="H21" s="98">
        <v>44159</v>
      </c>
      <c r="I21" s="97">
        <v>85.122756944444433</v>
      </c>
      <c r="J21" s="97">
        <v>200.02199999999999</v>
      </c>
      <c r="K21" s="97">
        <v>1.7948437499999996</v>
      </c>
      <c r="L21" s="97">
        <v>15.09</v>
      </c>
      <c r="M21" s="98">
        <v>44142</v>
      </c>
      <c r="N21" s="97">
        <v>25.399999999999995</v>
      </c>
      <c r="O21" s="99">
        <v>14</v>
      </c>
      <c r="P21" s="97">
        <v>12.399999999999999</v>
      </c>
      <c r="Q21" s="98">
        <v>44142</v>
      </c>
      <c r="R21" s="97">
        <v>11.113559027777772</v>
      </c>
      <c r="S21" s="97">
        <v>29.147449125752761</v>
      </c>
    </row>
    <row r="22" spans="1:19" ht="13.5" thickBot="1" x14ac:dyDescent="0.25">
      <c r="A22" s="67" t="s">
        <v>12</v>
      </c>
      <c r="B22" s="68">
        <v>3.2239677419354846</v>
      </c>
      <c r="C22" s="68">
        <v>10.248129032258065</v>
      </c>
      <c r="D22" s="68">
        <v>6.5652963709677419</v>
      </c>
      <c r="E22" s="68">
        <v>13.92</v>
      </c>
      <c r="F22" s="94">
        <v>44543</v>
      </c>
      <c r="G22" s="68">
        <v>-1.405</v>
      </c>
      <c r="H22" s="94">
        <v>44535</v>
      </c>
      <c r="I22" s="68">
        <v>84.587856182795733</v>
      </c>
      <c r="J22" s="68">
        <v>167.98200000000003</v>
      </c>
      <c r="K22" s="68">
        <v>2.4924731182795701</v>
      </c>
      <c r="L22" s="68">
        <v>15.78</v>
      </c>
      <c r="M22" s="94">
        <v>44538</v>
      </c>
      <c r="N22" s="68">
        <v>39.4</v>
      </c>
      <c r="O22" s="69">
        <v>16</v>
      </c>
      <c r="P22" s="68">
        <v>11.199999999999998</v>
      </c>
      <c r="Q22" s="94">
        <v>44541</v>
      </c>
      <c r="R22" s="68">
        <v>7.2283924731182774</v>
      </c>
      <c r="S22" s="68">
        <v>25.611433569920674</v>
      </c>
    </row>
    <row r="23" spans="1:19" ht="13.5" thickTop="1" x14ac:dyDescent="0.2">
      <c r="A23" s="54" t="s">
        <v>32</v>
      </c>
      <c r="B23" s="97">
        <v>9.2255918675071076</v>
      </c>
      <c r="C23" s="97">
        <v>20.503943332097389</v>
      </c>
      <c r="D23" s="97">
        <v>14.437029344655068</v>
      </c>
      <c r="E23" s="97">
        <v>38.340000000000003</v>
      </c>
      <c r="F23" s="98">
        <v>44039</v>
      </c>
      <c r="G23" s="97">
        <v>-3.7170000000000001</v>
      </c>
      <c r="H23" s="98">
        <v>43844</v>
      </c>
      <c r="I23" s="97">
        <v>72.510666956340373</v>
      </c>
      <c r="J23" s="97">
        <v>5659.0109999999995</v>
      </c>
      <c r="K23" s="97">
        <v>2.439284585109998</v>
      </c>
      <c r="L23" s="97">
        <v>25.48</v>
      </c>
      <c r="M23" s="98">
        <v>43892</v>
      </c>
      <c r="N23" s="97">
        <v>493.19999999999987</v>
      </c>
      <c r="O23" s="99">
        <v>132</v>
      </c>
      <c r="P23" s="97">
        <v>81.2</v>
      </c>
      <c r="Q23" s="98">
        <v>43906</v>
      </c>
      <c r="R23" s="97">
        <v>16.295479895035122</v>
      </c>
      <c r="S23" s="97">
        <v>1163.2959707242801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-0.73299999999999998</v>
      </c>
      <c r="G28" s="53" t="s">
        <v>34</v>
      </c>
      <c r="H28" s="88">
        <v>44157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-1.39</v>
      </c>
      <c r="G29" s="53" t="s">
        <v>34</v>
      </c>
      <c r="H29" s="88">
        <v>43881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275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 s="96">
        <v>-1</v>
      </c>
      <c r="C34" s="96" t="s">
        <v>39</v>
      </c>
      <c r="D34" s="100">
        <v>0</v>
      </c>
      <c r="E34" s="96" t="s">
        <v>34</v>
      </c>
      <c r="F34" s="56">
        <v>5</v>
      </c>
      <c r="G34" s="53" t="s">
        <v>41</v>
      </c>
      <c r="H34" s="53"/>
      <c r="I34" s="53"/>
      <c r="J34" s="53"/>
    </row>
    <row r="35" spans="1:10" x14ac:dyDescent="0.2">
      <c r="A35" s="53"/>
      <c r="B35" s="96">
        <v>-2.5</v>
      </c>
      <c r="C35" s="96" t="s">
        <v>40</v>
      </c>
      <c r="D35" s="100">
        <v>-1</v>
      </c>
      <c r="E35" s="96" t="s">
        <v>34</v>
      </c>
      <c r="F35" s="56">
        <v>10</v>
      </c>
      <c r="G35" s="53" t="s">
        <v>41</v>
      </c>
      <c r="H35" s="53"/>
      <c r="I35" s="53"/>
      <c r="J35" s="53"/>
    </row>
    <row r="36" spans="1:10" x14ac:dyDescent="0.2">
      <c r="A36" s="53"/>
      <c r="B36" s="56">
        <v>-5</v>
      </c>
      <c r="C36" s="56" t="s">
        <v>40</v>
      </c>
      <c r="D36" s="75">
        <v>-2.5</v>
      </c>
      <c r="E36" s="53" t="s">
        <v>34</v>
      </c>
      <c r="F36" s="56">
        <v>3</v>
      </c>
      <c r="G36" s="53" t="s">
        <v>41</v>
      </c>
      <c r="H36" s="53"/>
      <c r="I36" s="53"/>
      <c r="J36" s="53"/>
    </row>
    <row r="37" spans="1:10" x14ac:dyDescent="0.2">
      <c r="A37" s="53"/>
      <c r="C37" s="56" t="s">
        <v>86</v>
      </c>
      <c r="D37" s="100">
        <v>-5</v>
      </c>
      <c r="E37" s="96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 s="96">
        <f>SUM(F34:F37)</f>
        <v>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96"/>
    <col min="2" max="2" width="6.140625" style="96" customWidth="1"/>
    <col min="3" max="4" width="7.5703125" style="96" bestFit="1" customWidth="1"/>
    <col min="5" max="5" width="6.42578125" style="96" bestFit="1" customWidth="1"/>
    <col min="6" max="6" width="7.5703125" style="96" customWidth="1"/>
    <col min="7" max="7" width="5.7109375" style="96" customWidth="1"/>
    <col min="8" max="8" width="7.5703125" style="96" customWidth="1"/>
    <col min="9" max="9" width="7.5703125" style="96" bestFit="1" customWidth="1"/>
    <col min="10" max="11" width="7.5703125" style="96" customWidth="1"/>
    <col min="12" max="12" width="8.140625" style="96" bestFit="1" customWidth="1"/>
    <col min="13" max="13" width="7.5703125" style="96" bestFit="1" customWidth="1"/>
    <col min="14" max="14" width="5.5703125" style="96" bestFit="1" customWidth="1"/>
    <col min="15" max="15" width="7.7109375" style="96" bestFit="1" customWidth="1"/>
    <col min="16" max="16" width="5.42578125" style="96" bestFit="1" customWidth="1"/>
    <col min="17" max="17" width="7.5703125" style="96" bestFit="1" customWidth="1"/>
    <col min="18" max="18" width="7.5703125" style="96" customWidth="1"/>
    <col min="19" max="19" width="6.5703125" style="96" customWidth="1"/>
    <col min="20" max="16384" width="11.42578125" style="96"/>
  </cols>
  <sheetData>
    <row r="1" spans="1:19" x14ac:dyDescent="0.2">
      <c r="B1" s="54" t="s">
        <v>124</v>
      </c>
    </row>
    <row r="2" spans="1:19" x14ac:dyDescent="0.2">
      <c r="B2" s="54" t="s">
        <v>62</v>
      </c>
    </row>
    <row r="3" spans="1:19" x14ac:dyDescent="0.2">
      <c r="B3" s="54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97">
        <v>2.0920322580645161</v>
      </c>
      <c r="C11" s="97">
        <v>10.283258064516131</v>
      </c>
      <c r="D11" s="97">
        <v>5.8950174731182798</v>
      </c>
      <c r="E11" s="97">
        <v>19.149999999999999</v>
      </c>
      <c r="F11" s="98">
        <v>44588</v>
      </c>
      <c r="G11" s="97">
        <v>-4.2169999999999996</v>
      </c>
      <c r="H11" s="98">
        <v>44568</v>
      </c>
      <c r="I11" s="97">
        <v>81.289919354838688</v>
      </c>
      <c r="J11" s="97">
        <v>225.18300000000002</v>
      </c>
      <c r="K11" s="97">
        <v>3.2397305107526893</v>
      </c>
      <c r="L11" s="97">
        <v>18.72</v>
      </c>
      <c r="M11" s="98">
        <v>44583</v>
      </c>
      <c r="N11" s="97">
        <v>41.400000000000006</v>
      </c>
      <c r="O11" s="99">
        <v>12</v>
      </c>
      <c r="P11" s="97">
        <v>15.999999999999996</v>
      </c>
      <c r="Q11" s="98">
        <v>44586</v>
      </c>
      <c r="R11" s="97">
        <v>5.3491579301075278</v>
      </c>
      <c r="S11" s="97">
        <v>34.403536022154348</v>
      </c>
    </row>
    <row r="12" spans="1:19" x14ac:dyDescent="0.2">
      <c r="A12" s="54" t="s">
        <v>2</v>
      </c>
      <c r="B12" s="97">
        <v>5.9896785714285716</v>
      </c>
      <c r="C12" s="97">
        <v>14.723571428571431</v>
      </c>
      <c r="D12" s="97">
        <v>9.9858675595238093</v>
      </c>
      <c r="E12" s="97">
        <v>20.95</v>
      </c>
      <c r="F12" s="98">
        <v>44246</v>
      </c>
      <c r="G12" s="97">
        <v>2.016</v>
      </c>
      <c r="H12" s="98">
        <v>44241</v>
      </c>
      <c r="I12" s="97">
        <v>80.661406249999999</v>
      </c>
      <c r="J12" s="97">
        <v>263.37400000000002</v>
      </c>
      <c r="K12" s="97">
        <v>3.2602574404761895</v>
      </c>
      <c r="L12" s="97">
        <v>15.48</v>
      </c>
      <c r="M12" s="98">
        <v>44248</v>
      </c>
      <c r="N12" s="97">
        <v>37.999999999999993</v>
      </c>
      <c r="O12" s="99">
        <v>8</v>
      </c>
      <c r="P12" s="97">
        <v>21.79999999999999</v>
      </c>
      <c r="Q12" s="98">
        <v>44249</v>
      </c>
      <c r="R12" s="97">
        <v>9.5676346726190484</v>
      </c>
      <c r="S12" s="97">
        <v>46.930375885333021</v>
      </c>
    </row>
    <row r="13" spans="1:19" x14ac:dyDescent="0.2">
      <c r="A13" s="54" t="s">
        <v>3</v>
      </c>
      <c r="B13" s="97">
        <v>5.0319032258064516</v>
      </c>
      <c r="C13" s="97">
        <v>15.79967741935484</v>
      </c>
      <c r="D13" s="97">
        <v>10.049282930107527</v>
      </c>
      <c r="E13" s="97">
        <v>23.82</v>
      </c>
      <c r="F13" s="98">
        <v>44286</v>
      </c>
      <c r="G13" s="97">
        <v>-1.1359999999999999</v>
      </c>
      <c r="H13" s="98">
        <v>44265</v>
      </c>
      <c r="I13" s="97">
        <v>67.784334677419352</v>
      </c>
      <c r="J13" s="97">
        <v>486.83400000000017</v>
      </c>
      <c r="K13" s="97">
        <v>3.5626391129032262</v>
      </c>
      <c r="L13" s="97">
        <v>17.739999999999998</v>
      </c>
      <c r="M13" s="98">
        <v>44275</v>
      </c>
      <c r="N13" s="97">
        <v>7.1999999999999993</v>
      </c>
      <c r="O13" s="99">
        <v>7</v>
      </c>
      <c r="P13" s="97">
        <v>1.9999999999999998</v>
      </c>
      <c r="Q13" s="98">
        <v>44263</v>
      </c>
      <c r="R13" s="97">
        <v>10.962244623655916</v>
      </c>
      <c r="S13" s="97">
        <v>89.360639357898094</v>
      </c>
    </row>
    <row r="14" spans="1:19" x14ac:dyDescent="0.2">
      <c r="A14" s="54" t="s">
        <v>4</v>
      </c>
      <c r="B14" s="97">
        <v>7.1323000000000008</v>
      </c>
      <c r="C14" s="97">
        <v>17.639666666666663</v>
      </c>
      <c r="D14" s="97">
        <v>11.868587499999997</v>
      </c>
      <c r="E14" s="97">
        <v>24.55</v>
      </c>
      <c r="F14" s="98">
        <v>44288</v>
      </c>
      <c r="G14" s="97">
        <v>1.0820000000000001</v>
      </c>
      <c r="H14" s="98">
        <v>44299</v>
      </c>
      <c r="I14" s="97">
        <v>64.667361111111092</v>
      </c>
      <c r="J14" s="97">
        <v>524.63900000000001</v>
      </c>
      <c r="K14" s="97">
        <v>3.4728277777777778</v>
      </c>
      <c r="L14" s="97">
        <v>14.99</v>
      </c>
      <c r="M14" s="98">
        <v>44289</v>
      </c>
      <c r="N14" s="97">
        <v>24.400000000000002</v>
      </c>
      <c r="O14" s="99">
        <v>12</v>
      </c>
      <c r="P14" s="97">
        <v>6.4000000000000012</v>
      </c>
      <c r="Q14" s="98">
        <v>44313</v>
      </c>
      <c r="R14" s="97">
        <v>15.335152777777779</v>
      </c>
      <c r="S14" s="97">
        <v>106.14760071023055</v>
      </c>
    </row>
    <row r="15" spans="1:19" x14ac:dyDescent="0.2">
      <c r="A15" s="54" t="s">
        <v>5</v>
      </c>
      <c r="B15" s="97">
        <v>9.5816774193548397</v>
      </c>
      <c r="C15" s="97">
        <v>23.280322580645159</v>
      </c>
      <c r="D15" s="97">
        <v>16.088202284946238</v>
      </c>
      <c r="E15" s="97">
        <v>30.17</v>
      </c>
      <c r="F15" s="98">
        <v>44324</v>
      </c>
      <c r="G15" s="97">
        <v>3.8250000000000002</v>
      </c>
      <c r="H15" s="98">
        <v>44318</v>
      </c>
      <c r="I15" s="97">
        <v>62.136780913978491</v>
      </c>
      <c r="J15" s="97">
        <v>706.33399999999995</v>
      </c>
      <c r="K15" s="97">
        <v>2.4333897849462356</v>
      </c>
      <c r="L15" s="97">
        <v>18.13</v>
      </c>
      <c r="M15" s="98">
        <v>44326</v>
      </c>
      <c r="N15" s="97">
        <v>34</v>
      </c>
      <c r="O15" s="99">
        <v>9</v>
      </c>
      <c r="P15" s="97">
        <v>12.400000000000002</v>
      </c>
      <c r="Q15" s="98">
        <v>44329</v>
      </c>
      <c r="R15" s="97">
        <v>20.441048387096767</v>
      </c>
      <c r="S15" s="97">
        <v>143.2024437469739</v>
      </c>
    </row>
    <row r="16" spans="1:19" x14ac:dyDescent="0.2">
      <c r="A16" s="54" t="s">
        <v>6</v>
      </c>
      <c r="B16" s="97">
        <v>14.271333333333331</v>
      </c>
      <c r="C16" s="97">
        <v>27.806666666666668</v>
      </c>
      <c r="D16" s="97">
        <v>20.566930555555565</v>
      </c>
      <c r="E16" s="97">
        <v>35.56</v>
      </c>
      <c r="F16" s="98">
        <v>44361</v>
      </c>
      <c r="G16" s="97">
        <v>10.24</v>
      </c>
      <c r="H16" s="98">
        <v>44375</v>
      </c>
      <c r="I16" s="97">
        <v>64.813395833333331</v>
      </c>
      <c r="J16" s="97">
        <v>747.85299999999984</v>
      </c>
      <c r="K16" s="97">
        <v>2.3534465277777779</v>
      </c>
      <c r="L16" s="97">
        <v>14.5</v>
      </c>
      <c r="M16" s="98">
        <v>44361</v>
      </c>
      <c r="N16" s="97">
        <v>24.599999999999998</v>
      </c>
      <c r="O16" s="99">
        <v>9</v>
      </c>
      <c r="P16" s="97">
        <v>8.1999999999999993</v>
      </c>
      <c r="Q16" s="98">
        <v>44348</v>
      </c>
      <c r="R16" s="97">
        <v>24.57950694444445</v>
      </c>
      <c r="S16" s="97">
        <v>165.03784679945122</v>
      </c>
    </row>
    <row r="17" spans="1:19" x14ac:dyDescent="0.2">
      <c r="A17" s="54" t="s">
        <v>7</v>
      </c>
      <c r="B17" s="97">
        <v>16.272258064516127</v>
      </c>
      <c r="C17" s="97">
        <v>30.916129032258073</v>
      </c>
      <c r="D17" s="97">
        <v>22.848864247311823</v>
      </c>
      <c r="E17" s="97">
        <v>39.119999999999997</v>
      </c>
      <c r="F17" s="98">
        <v>44399</v>
      </c>
      <c r="G17" s="97">
        <v>11.72</v>
      </c>
      <c r="H17" s="98">
        <v>44386</v>
      </c>
      <c r="I17" s="97">
        <v>53.861995967741947</v>
      </c>
      <c r="J17" s="97">
        <v>807.43599999999992</v>
      </c>
      <c r="K17" s="97">
        <v>2.7965094086021507</v>
      </c>
      <c r="L17" s="97">
        <v>14.11</v>
      </c>
      <c r="M17" s="98">
        <v>44384</v>
      </c>
      <c r="N17" s="97">
        <v>5.4</v>
      </c>
      <c r="O17" s="99">
        <v>2</v>
      </c>
      <c r="P17" s="97">
        <v>4.2</v>
      </c>
      <c r="Q17" s="98">
        <v>44397</v>
      </c>
      <c r="R17" s="97">
        <v>28.861357526881726</v>
      </c>
      <c r="S17" s="97">
        <v>205.09112790194632</v>
      </c>
    </row>
    <row r="18" spans="1:19" x14ac:dyDescent="0.2">
      <c r="A18" s="54" t="s">
        <v>8</v>
      </c>
      <c r="B18" s="97">
        <v>16.290322580645167</v>
      </c>
      <c r="C18" s="97">
        <v>31.053870967741926</v>
      </c>
      <c r="D18" s="97">
        <v>22.877977150537632</v>
      </c>
      <c r="E18" s="97">
        <v>40.18</v>
      </c>
      <c r="F18" s="98">
        <v>44422</v>
      </c>
      <c r="G18" s="97">
        <v>11.45</v>
      </c>
      <c r="H18" s="98">
        <v>44410</v>
      </c>
      <c r="I18" s="97">
        <v>54.939717741935489</v>
      </c>
      <c r="J18" s="97">
        <v>758.30899999999997</v>
      </c>
      <c r="K18" s="97">
        <v>2.5603293010752695</v>
      </c>
      <c r="L18" s="97">
        <v>13.72</v>
      </c>
      <c r="M18" s="98">
        <v>44419</v>
      </c>
      <c r="N18" s="97">
        <v>2</v>
      </c>
      <c r="O18" s="99">
        <v>3</v>
      </c>
      <c r="P18" s="97">
        <v>1</v>
      </c>
      <c r="Q18" s="98">
        <v>44412</v>
      </c>
      <c r="R18" s="97">
        <v>29.311310483870969</v>
      </c>
      <c r="S18" s="97">
        <v>186.01035334504414</v>
      </c>
    </row>
    <row r="19" spans="1:19" x14ac:dyDescent="0.2">
      <c r="A19" s="54" t="s">
        <v>9</v>
      </c>
      <c r="B19" s="97">
        <v>14.636000000000001</v>
      </c>
      <c r="C19" s="97">
        <v>25.419333333333331</v>
      </c>
      <c r="D19" s="97">
        <v>19.476340277777776</v>
      </c>
      <c r="E19" s="97">
        <v>31.17</v>
      </c>
      <c r="F19" s="98">
        <v>44445</v>
      </c>
      <c r="G19" s="97">
        <v>9.24</v>
      </c>
      <c r="H19" s="98">
        <v>44458</v>
      </c>
      <c r="I19" s="97">
        <v>72.716131944444427</v>
      </c>
      <c r="J19" s="97">
        <v>474.02599999999995</v>
      </c>
      <c r="K19" s="97">
        <v>1.8311541666666669</v>
      </c>
      <c r="L19" s="97">
        <v>10.39</v>
      </c>
      <c r="M19" s="98">
        <v>44460</v>
      </c>
      <c r="N19" s="97">
        <v>71.600000000000023</v>
      </c>
      <c r="O19" s="99">
        <v>10</v>
      </c>
      <c r="P19" s="97">
        <v>41.600000000000009</v>
      </c>
      <c r="Q19" s="98">
        <v>44440</v>
      </c>
      <c r="R19" s="97">
        <v>21.756930555555549</v>
      </c>
      <c r="S19" s="97">
        <v>97.915968277504717</v>
      </c>
    </row>
    <row r="20" spans="1:19" x14ac:dyDescent="0.2">
      <c r="A20" s="54" t="s">
        <v>10</v>
      </c>
      <c r="B20" s="97">
        <v>8.7888387096774192</v>
      </c>
      <c r="C20" s="97">
        <v>21.133870967741935</v>
      </c>
      <c r="D20" s="97">
        <v>14.515200940860217</v>
      </c>
      <c r="E20" s="97">
        <v>26.03</v>
      </c>
      <c r="F20" s="98">
        <v>44471</v>
      </c>
      <c r="G20" s="97">
        <v>3.085</v>
      </c>
      <c r="H20" s="98">
        <v>44494</v>
      </c>
      <c r="I20" s="97">
        <v>66.657271505376343</v>
      </c>
      <c r="J20" s="97">
        <v>396.54800000000006</v>
      </c>
      <c r="K20" s="97">
        <v>2.1361189516129033</v>
      </c>
      <c r="L20" s="97">
        <v>13.13</v>
      </c>
      <c r="M20" s="98">
        <v>44472</v>
      </c>
      <c r="N20" s="97">
        <v>21.799999999999997</v>
      </c>
      <c r="O20" s="99">
        <v>5</v>
      </c>
      <c r="P20" s="97">
        <v>10.199999999999998</v>
      </c>
      <c r="Q20" s="98">
        <v>44500</v>
      </c>
      <c r="R20" s="97">
        <v>16.821149193548383</v>
      </c>
      <c r="S20" s="97">
        <v>77.656967303766194</v>
      </c>
    </row>
    <row r="21" spans="1:19" x14ac:dyDescent="0.2">
      <c r="A21" s="54" t="s">
        <v>11</v>
      </c>
      <c r="B21" s="97">
        <v>5.2709333333333328</v>
      </c>
      <c r="C21" s="97">
        <v>12.907966666666669</v>
      </c>
      <c r="D21" s="97">
        <v>8.986812500000001</v>
      </c>
      <c r="E21" s="97">
        <v>17.88</v>
      </c>
      <c r="F21" s="98">
        <v>44502</v>
      </c>
      <c r="G21" s="97">
        <v>-0.53100000000000003</v>
      </c>
      <c r="H21" s="98">
        <v>44519</v>
      </c>
      <c r="I21" s="97">
        <v>76.860236111111107</v>
      </c>
      <c r="J21" s="97">
        <v>239.97199999999992</v>
      </c>
      <c r="K21" s="97">
        <v>3.8942618055555558</v>
      </c>
      <c r="L21" s="97">
        <v>17.05</v>
      </c>
      <c r="M21" s="98">
        <v>44507</v>
      </c>
      <c r="N21" s="97">
        <v>91.000000000000028</v>
      </c>
      <c r="O21" s="99">
        <v>13</v>
      </c>
      <c r="P21" s="97">
        <v>51.600000000000016</v>
      </c>
      <c r="Q21" s="98">
        <v>44523</v>
      </c>
      <c r="R21" s="97">
        <v>10.028628472222222</v>
      </c>
      <c r="S21" s="97">
        <v>45.468699533113117</v>
      </c>
    </row>
    <row r="22" spans="1:19" ht="13.5" thickBot="1" x14ac:dyDescent="0.25">
      <c r="A22" s="67" t="s">
        <v>12</v>
      </c>
      <c r="B22" s="68">
        <v>3.6074516129032248</v>
      </c>
      <c r="C22" s="68">
        <v>9.4263548387096794</v>
      </c>
      <c r="D22" s="68">
        <v>6.2860463709677408</v>
      </c>
      <c r="E22" s="68">
        <v>17.600000000000001</v>
      </c>
      <c r="F22" s="94">
        <v>44923</v>
      </c>
      <c r="G22" s="68">
        <v>-0.59799999999999998</v>
      </c>
      <c r="H22" s="94">
        <v>44915</v>
      </c>
      <c r="I22" s="68">
        <v>92.908461021505403</v>
      </c>
      <c r="J22" s="68">
        <v>131.84699999999998</v>
      </c>
      <c r="K22" s="68">
        <v>2.2928380376344082</v>
      </c>
      <c r="L22" s="68">
        <v>16.37</v>
      </c>
      <c r="M22" s="94">
        <v>44900</v>
      </c>
      <c r="N22" s="68">
        <v>30.799999999999986</v>
      </c>
      <c r="O22" s="69">
        <v>24</v>
      </c>
      <c r="P22" s="68">
        <v>13.599999999999996</v>
      </c>
      <c r="Q22" s="94">
        <v>44900</v>
      </c>
      <c r="R22" s="68">
        <v>7.2027620967741948</v>
      </c>
      <c r="S22" s="68">
        <v>19.501435632066123</v>
      </c>
    </row>
    <row r="23" spans="1:19" ht="13.5" thickTop="1" x14ac:dyDescent="0.2">
      <c r="A23" s="54" t="s">
        <v>32</v>
      </c>
      <c r="B23" s="97">
        <v>9.0803940924219138</v>
      </c>
      <c r="C23" s="97">
        <v>20.032557386072707</v>
      </c>
      <c r="D23" s="97">
        <v>14.120427482558883</v>
      </c>
      <c r="E23" s="97">
        <v>40.18</v>
      </c>
      <c r="F23" s="98">
        <v>44422</v>
      </c>
      <c r="G23" s="97">
        <v>-4.2169999999999996</v>
      </c>
      <c r="H23" s="98">
        <v>44203</v>
      </c>
      <c r="I23" s="97">
        <v>69.941417702732977</v>
      </c>
      <c r="J23" s="97">
        <v>5762.3549999999987</v>
      </c>
      <c r="K23" s="97">
        <v>2.8194585688150711</v>
      </c>
      <c r="L23" s="97">
        <v>18.72</v>
      </c>
      <c r="M23" s="98">
        <v>44218</v>
      </c>
      <c r="N23" s="97">
        <v>392.2000000000001</v>
      </c>
      <c r="O23" s="99">
        <v>114</v>
      </c>
      <c r="P23" s="97">
        <v>51.600000000000016</v>
      </c>
      <c r="Q23" s="98">
        <v>44523</v>
      </c>
      <c r="R23" s="97">
        <v>16.684740305379545</v>
      </c>
      <c r="S23" s="97">
        <v>1216.7269945154817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-0.53100000000000003</v>
      </c>
      <c r="G28" s="53" t="s">
        <v>34</v>
      </c>
      <c r="H28" s="88">
        <v>44519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-1.1359999999999999</v>
      </c>
      <c r="G29" s="53" t="s">
        <v>34</v>
      </c>
      <c r="H29" s="88">
        <v>44265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253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 s="96">
        <v>-1</v>
      </c>
      <c r="C34" s="96" t="s">
        <v>39</v>
      </c>
      <c r="D34" s="100">
        <v>0</v>
      </c>
      <c r="E34" s="96" t="s">
        <v>34</v>
      </c>
      <c r="F34" s="56">
        <v>8</v>
      </c>
      <c r="G34" s="53" t="s">
        <v>41</v>
      </c>
      <c r="H34" s="53"/>
      <c r="I34" s="53"/>
      <c r="J34" s="53"/>
    </row>
    <row r="35" spans="1:10" x14ac:dyDescent="0.2">
      <c r="A35" s="53"/>
      <c r="B35" s="96">
        <v>-2.5</v>
      </c>
      <c r="C35" s="96" t="s">
        <v>40</v>
      </c>
      <c r="D35" s="100">
        <v>-1</v>
      </c>
      <c r="E35" s="96" t="s">
        <v>34</v>
      </c>
      <c r="F35" s="56">
        <v>3</v>
      </c>
      <c r="G35" s="53" t="s">
        <v>41</v>
      </c>
      <c r="H35" s="53"/>
      <c r="I35" s="53"/>
      <c r="J35" s="53"/>
    </row>
    <row r="36" spans="1:10" x14ac:dyDescent="0.2">
      <c r="A36" s="53"/>
      <c r="B36" s="56">
        <v>-5</v>
      </c>
      <c r="C36" s="56" t="s">
        <v>40</v>
      </c>
      <c r="D36" s="75">
        <v>-2.5</v>
      </c>
      <c r="E36" s="53" t="s">
        <v>34</v>
      </c>
      <c r="F36" s="56">
        <v>3</v>
      </c>
      <c r="G36" s="53" t="s">
        <v>41</v>
      </c>
      <c r="H36" s="53"/>
      <c r="I36" s="53"/>
      <c r="J36" s="53"/>
    </row>
    <row r="37" spans="1:10" x14ac:dyDescent="0.2">
      <c r="A37" s="53"/>
      <c r="C37" s="56" t="s">
        <v>86</v>
      </c>
      <c r="D37" s="100">
        <v>-5</v>
      </c>
      <c r="E37" s="96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 s="96">
        <f>SUM(F34:F37)</f>
        <v>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38" sqref="F38"/>
    </sheetView>
  </sheetViews>
  <sheetFormatPr baseColWidth="10" defaultRowHeight="12.75" x14ac:dyDescent="0.2"/>
  <cols>
    <col min="1" max="1" width="11.42578125" style="96"/>
    <col min="2" max="2" width="6.140625" style="96" customWidth="1"/>
    <col min="3" max="4" width="7.5703125" style="96" bestFit="1" customWidth="1"/>
    <col min="5" max="5" width="6.42578125" style="96" bestFit="1" customWidth="1"/>
    <col min="6" max="6" width="7.5703125" style="96" customWidth="1"/>
    <col min="7" max="7" width="5.7109375" style="96" customWidth="1"/>
    <col min="8" max="8" width="7.5703125" style="96" customWidth="1"/>
    <col min="9" max="9" width="7.5703125" style="96" bestFit="1" customWidth="1"/>
    <col min="10" max="11" width="7.5703125" style="96" customWidth="1"/>
    <col min="12" max="12" width="8.140625" style="96" bestFit="1" customWidth="1"/>
    <col min="13" max="13" width="7.5703125" style="96" bestFit="1" customWidth="1"/>
    <col min="14" max="14" width="5.5703125" style="96" bestFit="1" customWidth="1"/>
    <col min="15" max="15" width="7.7109375" style="96" bestFit="1" customWidth="1"/>
    <col min="16" max="16" width="5.42578125" style="96" bestFit="1" customWidth="1"/>
    <col min="17" max="17" width="7.5703125" style="96" bestFit="1" customWidth="1"/>
    <col min="18" max="18" width="7.5703125" style="96" customWidth="1"/>
    <col min="19" max="19" width="6.5703125" style="96" customWidth="1"/>
    <col min="20" max="16384" width="11.42578125" style="96"/>
  </cols>
  <sheetData>
    <row r="1" spans="1:19" x14ac:dyDescent="0.2">
      <c r="B1" s="54" t="s">
        <v>125</v>
      </c>
    </row>
    <row r="2" spans="1:19" x14ac:dyDescent="0.2">
      <c r="B2" s="54" t="s">
        <v>62</v>
      </c>
    </row>
    <row r="3" spans="1:19" x14ac:dyDescent="0.2">
      <c r="B3" s="54" t="s">
        <v>63</v>
      </c>
    </row>
    <row r="4" spans="1:19" x14ac:dyDescent="0.2">
      <c r="B4" s="53"/>
    </row>
    <row r="5" spans="1:19" x14ac:dyDescent="0.2">
      <c r="B5" s="53"/>
    </row>
    <row r="6" spans="1:19" x14ac:dyDescent="0.2">
      <c r="B6" s="54" t="s">
        <v>44</v>
      </c>
    </row>
    <row r="7" spans="1:19" x14ac:dyDescent="0.2">
      <c r="B7" s="54" t="s">
        <v>104</v>
      </c>
    </row>
    <row r="9" spans="1:19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</row>
    <row r="10" spans="1:19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</row>
    <row r="11" spans="1:19" x14ac:dyDescent="0.2">
      <c r="A11" s="54" t="s">
        <v>1</v>
      </c>
      <c r="B11" s="97">
        <v>0.62135483870967767</v>
      </c>
      <c r="C11" s="97">
        <v>11.163129032258064</v>
      </c>
      <c r="D11" s="97">
        <v>5.4038729838709685</v>
      </c>
      <c r="E11" s="97">
        <v>17.21</v>
      </c>
      <c r="F11" s="98">
        <v>45321</v>
      </c>
      <c r="G11" s="97">
        <v>-4.5540000000000003</v>
      </c>
      <c r="H11" s="98">
        <v>45314</v>
      </c>
      <c r="I11" s="97">
        <v>78.222896505376326</v>
      </c>
      <c r="J11" s="97">
        <v>276.13900000000001</v>
      </c>
      <c r="K11" s="97">
        <v>2.8146135752688166</v>
      </c>
      <c r="L11" s="97">
        <v>17.05</v>
      </c>
      <c r="M11" s="98">
        <v>45322</v>
      </c>
      <c r="N11" s="97">
        <v>10.599999999999998</v>
      </c>
      <c r="O11" s="99">
        <v>7</v>
      </c>
      <c r="P11" s="97">
        <v>6.4</v>
      </c>
      <c r="Q11" s="98">
        <v>45295</v>
      </c>
      <c r="R11" s="97">
        <v>5.2423991935483869</v>
      </c>
      <c r="S11" s="97">
        <v>34.625770433670361</v>
      </c>
    </row>
    <row r="12" spans="1:19" x14ac:dyDescent="0.2">
      <c r="A12" s="54" t="s">
        <v>2</v>
      </c>
      <c r="B12" s="97">
        <v>2.7947500000000001</v>
      </c>
      <c r="C12" s="97">
        <v>15.020714285714286</v>
      </c>
      <c r="D12" s="97">
        <v>8.7108504464285712</v>
      </c>
      <c r="E12" s="97">
        <v>21.03</v>
      </c>
      <c r="F12" s="98">
        <v>44959</v>
      </c>
      <c r="G12" s="97">
        <v>-1.363</v>
      </c>
      <c r="H12" s="98">
        <v>44983</v>
      </c>
      <c r="I12" s="97">
        <v>68.305156250000024</v>
      </c>
      <c r="J12" s="97">
        <v>328.15899999999999</v>
      </c>
      <c r="K12" s="97">
        <v>3.1514263392857131</v>
      </c>
      <c r="L12" s="97">
        <v>14.7</v>
      </c>
      <c r="M12" s="98">
        <v>44958</v>
      </c>
      <c r="N12" s="97">
        <v>0.2</v>
      </c>
      <c r="O12" s="99">
        <v>1</v>
      </c>
      <c r="P12" s="97">
        <v>0.2</v>
      </c>
      <c r="Q12" s="98">
        <v>44971</v>
      </c>
      <c r="R12" s="97">
        <v>7.915277529761906</v>
      </c>
      <c r="S12" s="97">
        <v>59.699682663206552</v>
      </c>
    </row>
    <row r="13" spans="1:19" x14ac:dyDescent="0.2">
      <c r="A13" s="54" t="s">
        <v>3</v>
      </c>
      <c r="B13" s="97">
        <v>5.9113870967741908</v>
      </c>
      <c r="C13" s="97">
        <v>13.414516129032258</v>
      </c>
      <c r="D13" s="97">
        <v>9.4179831989247305</v>
      </c>
      <c r="E13" s="97">
        <v>18</v>
      </c>
      <c r="F13" s="98">
        <v>44986</v>
      </c>
      <c r="G13" s="97">
        <v>0.27300000000000002</v>
      </c>
      <c r="H13" s="98">
        <v>44994</v>
      </c>
      <c r="I13" s="97">
        <v>85.677782258064525</v>
      </c>
      <c r="J13" s="97">
        <v>317.70299999999992</v>
      </c>
      <c r="K13" s="97">
        <v>3.4388508064516135</v>
      </c>
      <c r="L13" s="97">
        <v>13.23</v>
      </c>
      <c r="M13" s="98">
        <v>45007</v>
      </c>
      <c r="N13" s="97">
        <v>48</v>
      </c>
      <c r="O13" s="99">
        <v>18</v>
      </c>
      <c r="P13" s="97">
        <v>14.399999999999999</v>
      </c>
      <c r="Q13" s="98">
        <v>44999</v>
      </c>
      <c r="R13" s="97">
        <v>10.064094758064517</v>
      </c>
      <c r="S13" s="97">
        <v>54.434773298911558</v>
      </c>
    </row>
    <row r="14" spans="1:19" x14ac:dyDescent="0.2">
      <c r="A14" s="54" t="s">
        <v>4</v>
      </c>
      <c r="B14" s="97">
        <v>6.8205666666666671</v>
      </c>
      <c r="C14" s="97">
        <v>17.908666666666665</v>
      </c>
      <c r="D14" s="97">
        <v>11.999586805555555</v>
      </c>
      <c r="E14" s="97">
        <v>25.2</v>
      </c>
      <c r="F14" s="98">
        <v>45032</v>
      </c>
      <c r="G14" s="97">
        <v>-0.46800000000000003</v>
      </c>
      <c r="H14" s="98">
        <v>45021</v>
      </c>
      <c r="I14" s="97">
        <v>72.791611111111123</v>
      </c>
      <c r="J14" s="97">
        <v>559.84599999999989</v>
      </c>
      <c r="K14" s="97">
        <v>3.7576201388888881</v>
      </c>
      <c r="L14" s="97">
        <v>17.54</v>
      </c>
      <c r="M14" s="98">
        <v>45027</v>
      </c>
      <c r="N14" s="97">
        <v>48.999999999999993</v>
      </c>
      <c r="O14" s="99">
        <v>12</v>
      </c>
      <c r="P14" s="97">
        <v>18.199999999999996</v>
      </c>
      <c r="Q14" s="98">
        <v>45043</v>
      </c>
      <c r="R14" s="97">
        <v>13.684746527777778</v>
      </c>
      <c r="S14" s="97">
        <v>105.85527398815847</v>
      </c>
    </row>
    <row r="15" spans="1:19" x14ac:dyDescent="0.2">
      <c r="A15" s="54" t="s">
        <v>5</v>
      </c>
      <c r="B15" s="97">
        <v>12.744193548387099</v>
      </c>
      <c r="C15" s="97">
        <v>26.34322580645161</v>
      </c>
      <c r="D15" s="97">
        <v>19.391969086021501</v>
      </c>
      <c r="E15" s="97">
        <v>34.299999999999997</v>
      </c>
      <c r="F15" s="98">
        <v>45067</v>
      </c>
      <c r="G15" s="97">
        <v>9.25</v>
      </c>
      <c r="H15" s="98">
        <v>45047</v>
      </c>
      <c r="I15" s="97">
        <v>56.497748655913959</v>
      </c>
      <c r="J15" s="97">
        <v>762.93399999999997</v>
      </c>
      <c r="K15" s="97">
        <v>3.1182956989247312</v>
      </c>
      <c r="L15" s="97">
        <v>14.6</v>
      </c>
      <c r="M15" s="98">
        <v>45071</v>
      </c>
      <c r="N15" s="97">
        <v>17.2</v>
      </c>
      <c r="O15" s="99">
        <v>3</v>
      </c>
      <c r="P15" s="97">
        <v>9.3999999999999986</v>
      </c>
      <c r="Q15" s="98">
        <v>45049</v>
      </c>
      <c r="R15" s="97">
        <v>21.726243279569896</v>
      </c>
      <c r="S15" s="97">
        <v>175.04697629002743</v>
      </c>
    </row>
    <row r="16" spans="1:19" x14ac:dyDescent="0.2">
      <c r="A16" s="54" t="s">
        <v>6</v>
      </c>
      <c r="B16" s="97">
        <v>15.939999999999996</v>
      </c>
      <c r="C16" s="97">
        <v>31.418666666666677</v>
      </c>
      <c r="D16" s="97">
        <v>23.453909722222232</v>
      </c>
      <c r="E16" s="97">
        <v>40.33</v>
      </c>
      <c r="F16" s="98">
        <v>45095</v>
      </c>
      <c r="G16" s="97">
        <v>10.87</v>
      </c>
      <c r="H16" s="98">
        <v>45105</v>
      </c>
      <c r="I16" s="97">
        <v>47.587631944444446</v>
      </c>
      <c r="J16" s="97">
        <v>761.22700000000009</v>
      </c>
      <c r="K16" s="97">
        <v>2.4095923611111112</v>
      </c>
      <c r="L16" s="97">
        <v>14.5</v>
      </c>
      <c r="M16" s="98">
        <v>45088</v>
      </c>
      <c r="N16" s="97">
        <v>14</v>
      </c>
      <c r="O16" s="99">
        <v>7</v>
      </c>
      <c r="P16" s="97">
        <v>6.6</v>
      </c>
      <c r="Q16" s="98">
        <v>45094</v>
      </c>
      <c r="R16" s="97">
        <v>28.588555555555558</v>
      </c>
      <c r="S16" s="97">
        <v>196.3179189368023</v>
      </c>
    </row>
    <row r="17" spans="1:19" x14ac:dyDescent="0.2">
      <c r="A17" s="54" t="s">
        <v>7</v>
      </c>
      <c r="B17" s="97">
        <v>17.847419354838717</v>
      </c>
      <c r="C17" s="97">
        <v>33.408064516129031</v>
      </c>
      <c r="D17" s="97">
        <v>25.125</v>
      </c>
      <c r="E17" s="97">
        <v>40.799999999999997</v>
      </c>
      <c r="F17" s="98">
        <v>45123</v>
      </c>
      <c r="G17" s="97">
        <v>9.11</v>
      </c>
      <c r="H17" s="98">
        <v>45108</v>
      </c>
      <c r="I17" s="97">
        <v>47.322002688172034</v>
      </c>
      <c r="J17" s="97">
        <v>875.02300000000014</v>
      </c>
      <c r="K17" s="97">
        <v>2.6102829301075268</v>
      </c>
      <c r="L17" s="97">
        <v>14.41</v>
      </c>
      <c r="M17" s="98">
        <v>45126</v>
      </c>
      <c r="N17" s="97">
        <v>26.8</v>
      </c>
      <c r="O17" s="99">
        <v>2</v>
      </c>
      <c r="P17" s="97">
        <v>19.600000000000001</v>
      </c>
      <c r="Q17" s="98">
        <v>45113</v>
      </c>
      <c r="R17" s="97">
        <v>29.525739247311822</v>
      </c>
      <c r="S17" s="97">
        <v>219.72242874705248</v>
      </c>
    </row>
    <row r="18" spans="1:19" x14ac:dyDescent="0.2">
      <c r="A18" s="54" t="s">
        <v>8</v>
      </c>
      <c r="B18" s="97">
        <v>18.236774193548385</v>
      </c>
      <c r="C18" s="97">
        <v>32.848387096774196</v>
      </c>
      <c r="D18" s="97">
        <v>24.845282258064518</v>
      </c>
      <c r="E18" s="97">
        <v>38.35</v>
      </c>
      <c r="F18" s="98">
        <v>45150</v>
      </c>
      <c r="G18" s="97">
        <v>14.14</v>
      </c>
      <c r="H18" s="98">
        <v>45165</v>
      </c>
      <c r="I18" s="97">
        <v>53.045880376344101</v>
      </c>
      <c r="J18" s="97">
        <v>721.61699999999996</v>
      </c>
      <c r="K18" s="97">
        <v>2.2202936827956985</v>
      </c>
      <c r="L18" s="97">
        <v>13.23</v>
      </c>
      <c r="M18" s="98">
        <v>45156</v>
      </c>
      <c r="N18" s="97">
        <v>32</v>
      </c>
      <c r="O18" s="99">
        <v>5</v>
      </c>
      <c r="P18" s="97">
        <v>21.000000000000004</v>
      </c>
      <c r="Q18" s="98">
        <v>45147</v>
      </c>
      <c r="R18" s="97">
        <v>28.960524193548384</v>
      </c>
      <c r="S18" s="97">
        <v>183.16215861212152</v>
      </c>
    </row>
    <row r="19" spans="1:19" x14ac:dyDescent="0.2">
      <c r="A19" s="54" t="s">
        <v>9</v>
      </c>
      <c r="B19" s="97">
        <v>13.831733333333334</v>
      </c>
      <c r="C19" s="97">
        <v>27.02633333333333</v>
      </c>
      <c r="D19" s="97">
        <v>20.010006944444438</v>
      </c>
      <c r="E19" s="97">
        <v>34.57</v>
      </c>
      <c r="F19" s="98">
        <v>45180</v>
      </c>
      <c r="G19" s="97">
        <v>7.7519999999999998</v>
      </c>
      <c r="H19" s="98">
        <v>45191</v>
      </c>
      <c r="I19" s="97">
        <v>54.172090277777784</v>
      </c>
      <c r="J19" s="97">
        <v>533.47299999999996</v>
      </c>
      <c r="K19" s="97">
        <v>2.2702388888888896</v>
      </c>
      <c r="L19" s="97">
        <v>13.23</v>
      </c>
      <c r="M19" s="98">
        <v>45181</v>
      </c>
      <c r="N19" s="97">
        <v>8.8000000000000007</v>
      </c>
      <c r="O19" s="99">
        <v>4</v>
      </c>
      <c r="P19" s="97">
        <v>3.8000000000000003</v>
      </c>
      <c r="Q19" s="98">
        <v>45182</v>
      </c>
      <c r="R19" s="97">
        <v>23.930027777777784</v>
      </c>
      <c r="S19" s="97">
        <v>127.13866784389849</v>
      </c>
    </row>
    <row r="20" spans="1:19" x14ac:dyDescent="0.2">
      <c r="A20" s="54" t="s">
        <v>10</v>
      </c>
      <c r="B20" s="97">
        <v>12.675483870967744</v>
      </c>
      <c r="C20" s="97">
        <v>25.076129032258063</v>
      </c>
      <c r="D20" s="97">
        <v>18.48809811827957</v>
      </c>
      <c r="E20" s="97">
        <v>30.28</v>
      </c>
      <c r="F20" s="98">
        <v>45203</v>
      </c>
      <c r="G20" s="97">
        <v>7.48</v>
      </c>
      <c r="H20" s="98">
        <v>45200</v>
      </c>
      <c r="I20" s="97">
        <v>62.106424731182813</v>
      </c>
      <c r="J20" s="97">
        <v>354.74200000000008</v>
      </c>
      <c r="K20" s="97">
        <v>2.0235302419354841</v>
      </c>
      <c r="L20" s="97">
        <v>19.21</v>
      </c>
      <c r="M20" s="98">
        <v>45219</v>
      </c>
      <c r="N20" s="97">
        <v>12.600000000000001</v>
      </c>
      <c r="O20" s="99">
        <v>6</v>
      </c>
      <c r="P20" s="97">
        <v>5.6000000000000005</v>
      </c>
      <c r="Q20" s="98">
        <v>45216</v>
      </c>
      <c r="R20" s="97">
        <v>19.954616935483866</v>
      </c>
      <c r="S20" s="97">
        <v>88.791912376376132</v>
      </c>
    </row>
    <row r="21" spans="1:19" x14ac:dyDescent="0.2">
      <c r="A21" s="54" t="s">
        <v>11</v>
      </c>
      <c r="B21" s="97">
        <v>6.2228000000000012</v>
      </c>
      <c r="C21" s="97">
        <v>15.68566666666667</v>
      </c>
      <c r="D21" s="97">
        <v>10.679063888888891</v>
      </c>
      <c r="E21" s="97">
        <v>21.67</v>
      </c>
      <c r="F21" s="98">
        <v>45247</v>
      </c>
      <c r="G21" s="97">
        <v>0.76300000000000001</v>
      </c>
      <c r="H21" s="98">
        <v>45257</v>
      </c>
      <c r="I21" s="97">
        <v>76.538576388888885</v>
      </c>
      <c r="J21" s="97">
        <v>216.01099999999997</v>
      </c>
      <c r="K21" s="97">
        <v>1.9825159722222219</v>
      </c>
      <c r="L21" s="97">
        <v>17.54</v>
      </c>
      <c r="M21" s="98">
        <v>45234</v>
      </c>
      <c r="N21" s="97">
        <v>31.599999999999998</v>
      </c>
      <c r="O21" s="99">
        <v>13</v>
      </c>
      <c r="P21" s="97">
        <v>13.6</v>
      </c>
      <c r="Q21" s="98">
        <v>45251</v>
      </c>
      <c r="R21" s="97">
        <v>12.205213194444443</v>
      </c>
      <c r="S21" s="97">
        <v>38.798487430217627</v>
      </c>
    </row>
    <row r="22" spans="1:19" ht="13.5" thickBot="1" x14ac:dyDescent="0.25">
      <c r="A22" s="67" t="s">
        <v>12</v>
      </c>
      <c r="B22" s="68">
        <v>4.4140000000000006</v>
      </c>
      <c r="C22" s="68">
        <v>11.214032258064519</v>
      </c>
      <c r="D22" s="68">
        <v>7.5728420698924745</v>
      </c>
      <c r="E22" s="68">
        <v>18.14</v>
      </c>
      <c r="F22" s="94">
        <v>45285</v>
      </c>
      <c r="G22" s="68">
        <v>-0.46400000000000002</v>
      </c>
      <c r="H22" s="94">
        <v>45263</v>
      </c>
      <c r="I22" s="68">
        <v>87.965060483871</v>
      </c>
      <c r="J22" s="68">
        <v>149.54500000000004</v>
      </c>
      <c r="K22" s="68">
        <v>1.8909180107526879</v>
      </c>
      <c r="L22" s="68">
        <v>12.45</v>
      </c>
      <c r="M22" s="94">
        <v>45290</v>
      </c>
      <c r="N22" s="68">
        <v>42.000000000000014</v>
      </c>
      <c r="O22" s="69">
        <v>17</v>
      </c>
      <c r="P22" s="68">
        <v>9.4</v>
      </c>
      <c r="Q22" s="94">
        <v>45273</v>
      </c>
      <c r="R22" s="68">
        <v>7.9994314516129039</v>
      </c>
      <c r="S22" s="68">
        <v>21.912687210259751</v>
      </c>
    </row>
    <row r="23" spans="1:19" ht="13.5" thickTop="1" x14ac:dyDescent="0.2">
      <c r="A23" s="54" t="s">
        <v>32</v>
      </c>
      <c r="B23" s="97">
        <v>9.8383719086021504</v>
      </c>
      <c r="C23" s="97">
        <v>21.710627624167945</v>
      </c>
      <c r="D23" s="97">
        <v>15.424872126882789</v>
      </c>
      <c r="E23" s="97">
        <v>40.799999999999997</v>
      </c>
      <c r="F23" s="98">
        <v>44758</v>
      </c>
      <c r="G23" s="97">
        <v>-4.5540000000000003</v>
      </c>
      <c r="H23" s="98">
        <v>44584</v>
      </c>
      <c r="I23" s="97">
        <v>65.85273847259559</v>
      </c>
      <c r="J23" s="97">
        <v>5856.4189999999999</v>
      </c>
      <c r="K23" s="97">
        <v>2.640681553886115</v>
      </c>
      <c r="L23" s="97">
        <v>19.21</v>
      </c>
      <c r="M23" s="98">
        <v>44854</v>
      </c>
      <c r="N23" s="97">
        <v>292.8</v>
      </c>
      <c r="O23" s="99">
        <v>95</v>
      </c>
      <c r="P23" s="97">
        <v>21.000000000000004</v>
      </c>
      <c r="Q23" s="98">
        <v>44782</v>
      </c>
      <c r="R23" s="97">
        <v>17.483072470371436</v>
      </c>
      <c r="S23" s="97">
        <v>1305.5067378307026</v>
      </c>
    </row>
    <row r="26" spans="1:19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</row>
    <row r="27" spans="1:19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9" x14ac:dyDescent="0.2">
      <c r="A28" s="53"/>
      <c r="B28" s="53" t="s">
        <v>33</v>
      </c>
      <c r="C28" s="53"/>
      <c r="D28" s="53"/>
      <c r="F28" s="53">
        <v>-0.46400000000000002</v>
      </c>
      <c r="G28" s="53" t="s">
        <v>34</v>
      </c>
      <c r="H28" s="88">
        <v>44898</v>
      </c>
      <c r="I28" s="61"/>
      <c r="J28" s="53"/>
    </row>
    <row r="29" spans="1:19" x14ac:dyDescent="0.2">
      <c r="A29" s="53"/>
      <c r="B29" s="53" t="s">
        <v>35</v>
      </c>
      <c r="C29" s="53"/>
      <c r="D29" s="53"/>
      <c r="F29" s="53">
        <v>-0.46800000000000003</v>
      </c>
      <c r="G29" s="53" t="s">
        <v>34</v>
      </c>
      <c r="H29" s="88">
        <v>44656</v>
      </c>
      <c r="I29" s="61"/>
      <c r="J29" s="53"/>
    </row>
    <row r="30" spans="1:19" x14ac:dyDescent="0.2">
      <c r="A30" s="53"/>
      <c r="B30" s="53" t="s">
        <v>36</v>
      </c>
      <c r="C30" s="53"/>
      <c r="D30" s="53"/>
      <c r="F30" s="57">
        <v>241</v>
      </c>
      <c r="G30" s="53" t="s">
        <v>41</v>
      </c>
      <c r="H30" s="53"/>
      <c r="I30" s="53"/>
      <c r="J30" s="53"/>
    </row>
    <row r="31" spans="1:19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</row>
    <row r="33" spans="1:1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</row>
    <row r="34" spans="1:10" x14ac:dyDescent="0.2">
      <c r="A34" s="53"/>
      <c r="B34" s="96">
        <v>-1</v>
      </c>
      <c r="C34" s="96" t="s">
        <v>39</v>
      </c>
      <c r="D34" s="100">
        <v>0</v>
      </c>
      <c r="E34" s="96" t="s">
        <v>34</v>
      </c>
      <c r="F34" s="56">
        <v>6</v>
      </c>
      <c r="G34" s="53" t="s">
        <v>41</v>
      </c>
      <c r="H34" s="53"/>
      <c r="I34" s="53"/>
      <c r="J34" s="53"/>
    </row>
    <row r="35" spans="1:10" x14ac:dyDescent="0.2">
      <c r="A35" s="53"/>
      <c r="B35" s="96">
        <v>-2.5</v>
      </c>
      <c r="C35" s="96" t="s">
        <v>40</v>
      </c>
      <c r="D35" s="100">
        <v>-1</v>
      </c>
      <c r="E35" s="96" t="s">
        <v>34</v>
      </c>
      <c r="F35" s="56">
        <v>11</v>
      </c>
      <c r="G35" s="53" t="s">
        <v>41</v>
      </c>
      <c r="H35" s="53"/>
      <c r="I35" s="53"/>
      <c r="J35" s="53"/>
    </row>
    <row r="36" spans="1:10" x14ac:dyDescent="0.2">
      <c r="A36" s="53"/>
      <c r="B36" s="56">
        <v>-5</v>
      </c>
      <c r="C36" s="56" t="s">
        <v>40</v>
      </c>
      <c r="D36" s="75">
        <v>-2.5</v>
      </c>
      <c r="E36" s="53" t="s">
        <v>34</v>
      </c>
      <c r="F36" s="56">
        <v>7</v>
      </c>
      <c r="G36" s="53" t="s">
        <v>41</v>
      </c>
      <c r="H36" s="53"/>
      <c r="I36" s="53"/>
      <c r="J36" s="53"/>
    </row>
    <row r="37" spans="1:10" x14ac:dyDescent="0.2">
      <c r="A37" s="53"/>
      <c r="C37" s="56" t="s">
        <v>86</v>
      </c>
      <c r="D37" s="100">
        <v>-5</v>
      </c>
      <c r="E37" s="96" t="s">
        <v>34</v>
      </c>
      <c r="F37" s="56">
        <v>0</v>
      </c>
      <c r="G37" s="53" t="s">
        <v>41</v>
      </c>
      <c r="H37" s="53"/>
      <c r="I37" s="53"/>
      <c r="J37" s="53"/>
    </row>
    <row r="38" spans="1:10" x14ac:dyDescent="0.2">
      <c r="F38" s="96">
        <f>SUM(F34:F37)</f>
        <v>24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B11" sqref="B11:T23"/>
    </sheetView>
  </sheetViews>
  <sheetFormatPr baseColWidth="10" defaultRowHeight="12.75" x14ac:dyDescent="0.2"/>
  <cols>
    <col min="1" max="1" width="11.42578125" style="53"/>
    <col min="2" max="2" width="6.140625" style="53" customWidth="1"/>
    <col min="3" max="4" width="7.5703125" style="53" bestFit="1" customWidth="1"/>
    <col min="5" max="5" width="6.42578125" style="53" bestFit="1" customWidth="1"/>
    <col min="6" max="6" width="7.5703125" style="53" customWidth="1"/>
    <col min="7" max="7" width="5.7109375" style="53" customWidth="1"/>
    <col min="8" max="8" width="7.5703125" style="53" customWidth="1"/>
    <col min="9" max="9" width="7.5703125" style="53" bestFit="1" customWidth="1"/>
    <col min="10" max="11" width="7.5703125" style="53" customWidth="1"/>
    <col min="12" max="12" width="8.140625" style="53" bestFit="1" customWidth="1"/>
    <col min="13" max="13" width="7.5703125" style="53" bestFit="1" customWidth="1"/>
    <col min="14" max="14" width="5.5703125" style="53" bestFit="1" customWidth="1"/>
    <col min="15" max="15" width="7.7109375" style="53" bestFit="1" customWidth="1"/>
    <col min="16" max="16" width="5.42578125" style="53" bestFit="1" customWidth="1"/>
    <col min="17" max="17" width="7.5703125" style="53" bestFit="1" customWidth="1"/>
    <col min="18" max="18" width="9.42578125" style="53" customWidth="1"/>
    <col min="19" max="19" width="9" style="53" customWidth="1"/>
    <col min="20" max="20" width="6.5703125" style="53" customWidth="1"/>
    <col min="21" max="16384" width="11.42578125" style="53"/>
  </cols>
  <sheetData>
    <row r="1" spans="1:20" x14ac:dyDescent="0.2">
      <c r="B1" s="54" t="s">
        <v>167</v>
      </c>
      <c r="C1" s="134">
        <v>2023</v>
      </c>
    </row>
    <row r="2" spans="1:20" x14ac:dyDescent="0.2">
      <c r="B2" s="54" t="s">
        <v>62</v>
      </c>
    </row>
    <row r="3" spans="1:20" x14ac:dyDescent="0.2">
      <c r="B3" s="54" t="s">
        <v>63</v>
      </c>
    </row>
    <row r="6" spans="1:20" x14ac:dyDescent="0.2">
      <c r="B6" s="54" t="s">
        <v>168</v>
      </c>
      <c r="F6" s="135" t="s">
        <v>169</v>
      </c>
    </row>
    <row r="7" spans="1:20" x14ac:dyDescent="0.2">
      <c r="B7" s="54"/>
      <c r="E7" s="136" t="s">
        <v>170</v>
      </c>
      <c r="F7" s="135" t="s">
        <v>171</v>
      </c>
    </row>
    <row r="9" spans="1:20" x14ac:dyDescent="0.2"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172</v>
      </c>
      <c r="S9" s="52" t="s">
        <v>173</v>
      </c>
      <c r="T9" s="52" t="s">
        <v>60</v>
      </c>
    </row>
    <row r="10" spans="1:20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34</v>
      </c>
      <c r="T10" s="65" t="s">
        <v>56</v>
      </c>
    </row>
    <row r="11" spans="1:20" x14ac:dyDescent="0.2">
      <c r="A11" s="54" t="s">
        <v>1</v>
      </c>
      <c r="B11" s="89">
        <v>1.8492258064516127</v>
      </c>
      <c r="C11" s="89">
        <v>9.6546129032258072</v>
      </c>
      <c r="D11" s="89">
        <v>5.419096774193549</v>
      </c>
      <c r="E11" s="89">
        <v>15.91</v>
      </c>
      <c r="F11" s="115">
        <v>45658</v>
      </c>
      <c r="G11" s="89">
        <v>-2.2360000000000002</v>
      </c>
      <c r="H11" s="115">
        <v>45663</v>
      </c>
      <c r="I11" s="89">
        <v>76.387516129032264</v>
      </c>
      <c r="J11" s="89">
        <v>222.57400000000001</v>
      </c>
      <c r="K11" s="89">
        <v>3.3735483870967742</v>
      </c>
      <c r="L11" s="89">
        <v>15.78</v>
      </c>
      <c r="M11" s="115">
        <v>45681</v>
      </c>
      <c r="N11" s="89">
        <v>29.599999999999998</v>
      </c>
      <c r="O11" s="58">
        <v>12</v>
      </c>
      <c r="P11" s="89">
        <v>13.6</v>
      </c>
      <c r="Q11" s="115">
        <v>45673</v>
      </c>
      <c r="R11" s="89">
        <v>5.7759354838709669</v>
      </c>
      <c r="S11" s="89">
        <v>6.7173548387096762</v>
      </c>
      <c r="T11" s="89">
        <v>36.783999999999992</v>
      </c>
    </row>
    <row r="12" spans="1:20" x14ac:dyDescent="0.2">
      <c r="A12" s="54" t="s">
        <v>2</v>
      </c>
      <c r="B12" s="89">
        <v>0.33971428571428569</v>
      </c>
      <c r="C12" s="89">
        <v>11.790214285714285</v>
      </c>
      <c r="D12" s="89">
        <v>5.6866428571428562</v>
      </c>
      <c r="E12" s="89">
        <v>18.62</v>
      </c>
      <c r="F12" s="115">
        <v>45342</v>
      </c>
      <c r="G12" s="89">
        <v>-4.2720000000000002</v>
      </c>
      <c r="H12" s="115">
        <v>45333</v>
      </c>
      <c r="I12" s="89">
        <v>69.194428571428574</v>
      </c>
      <c r="J12" s="89">
        <v>314.88300000000004</v>
      </c>
      <c r="K12" s="89">
        <v>2.8857857142857148</v>
      </c>
      <c r="L12" s="89">
        <v>18.23</v>
      </c>
      <c r="M12" s="115">
        <v>45348</v>
      </c>
      <c r="N12" s="89">
        <v>28.399999999999995</v>
      </c>
      <c r="O12" s="58">
        <v>9</v>
      </c>
      <c r="P12" s="89">
        <v>23.4</v>
      </c>
      <c r="Q12" s="115">
        <v>45345</v>
      </c>
      <c r="R12" s="89">
        <v>5.9591428571428562</v>
      </c>
      <c r="S12" s="89">
        <v>6.5552500000000018</v>
      </c>
      <c r="T12" s="89">
        <v>48.176000000000009</v>
      </c>
    </row>
    <row r="13" spans="1:20" x14ac:dyDescent="0.2">
      <c r="A13" s="54" t="s">
        <v>3</v>
      </c>
      <c r="B13" s="89">
        <v>5.7622580645161268</v>
      </c>
      <c r="C13" s="89">
        <v>19.181709677419356</v>
      </c>
      <c r="D13" s="89">
        <v>12.195032258064513</v>
      </c>
      <c r="E13" s="89">
        <v>26.9</v>
      </c>
      <c r="F13" s="115">
        <v>45364</v>
      </c>
      <c r="G13" s="89">
        <v>-1.821</v>
      </c>
      <c r="H13" s="115">
        <v>45356</v>
      </c>
      <c r="I13" s="89">
        <v>58.443870967741951</v>
      </c>
      <c r="J13" s="89">
        <v>511.73099999999999</v>
      </c>
      <c r="K13" s="89">
        <v>2.8039032258064518</v>
      </c>
      <c r="L13" s="89">
        <v>15.68</v>
      </c>
      <c r="M13" s="115">
        <v>45364</v>
      </c>
      <c r="N13" s="89">
        <v>3.1999999999999997</v>
      </c>
      <c r="O13" s="58">
        <v>2</v>
      </c>
      <c r="P13" s="89">
        <v>2.8</v>
      </c>
      <c r="Q13" s="115">
        <v>45369</v>
      </c>
      <c r="R13" s="89">
        <v>11.596225806451613</v>
      </c>
      <c r="S13" s="89">
        <v>11.260225806451613</v>
      </c>
      <c r="T13" s="89">
        <v>103.50099999999999</v>
      </c>
    </row>
    <row r="14" spans="1:20" x14ac:dyDescent="0.2">
      <c r="A14" s="54" t="s">
        <v>4</v>
      </c>
      <c r="B14" s="89">
        <v>8.3580666666666676</v>
      </c>
      <c r="C14" s="89">
        <v>22.357666666666667</v>
      </c>
      <c r="D14" s="89">
        <v>14.972199999999999</v>
      </c>
      <c r="E14" s="89">
        <v>29.76</v>
      </c>
      <c r="F14" s="115">
        <v>45410</v>
      </c>
      <c r="G14" s="89">
        <v>1.5720000000000001</v>
      </c>
      <c r="H14" s="115">
        <v>45387</v>
      </c>
      <c r="I14" s="89">
        <v>53.081833333333321</v>
      </c>
      <c r="J14" s="89">
        <v>642.8399999999998</v>
      </c>
      <c r="K14" s="89">
        <v>3.0740000000000003</v>
      </c>
      <c r="L14" s="89">
        <v>15.68</v>
      </c>
      <c r="M14" s="115">
        <v>45383</v>
      </c>
      <c r="N14" s="89">
        <v>14.399999999999999</v>
      </c>
      <c r="O14" s="58">
        <v>5</v>
      </c>
      <c r="P14" s="89">
        <v>6.8</v>
      </c>
      <c r="Q14" s="115">
        <v>45405</v>
      </c>
      <c r="R14" s="89">
        <v>18.3172</v>
      </c>
      <c r="S14" s="89">
        <v>17.729466666666664</v>
      </c>
      <c r="T14" s="89">
        <v>137.39599999999999</v>
      </c>
    </row>
    <row r="15" spans="1:20" x14ac:dyDescent="0.2">
      <c r="A15" s="54" t="s">
        <v>5</v>
      </c>
      <c r="B15" s="89">
        <v>11.544516129032258</v>
      </c>
      <c r="C15" s="89">
        <v>23.523548387096771</v>
      </c>
      <c r="D15" s="89">
        <v>16.861451612903224</v>
      </c>
      <c r="E15" s="89">
        <v>29.01</v>
      </c>
      <c r="F15" s="115">
        <v>45415</v>
      </c>
      <c r="G15" s="89">
        <v>8.23</v>
      </c>
      <c r="H15" s="115">
        <v>45420</v>
      </c>
      <c r="I15" s="89">
        <v>52.413709677419341</v>
      </c>
      <c r="J15" s="89">
        <v>715.88399999999979</v>
      </c>
      <c r="K15" s="89">
        <v>3.3493548387096772</v>
      </c>
      <c r="L15" s="89">
        <v>14.01</v>
      </c>
      <c r="M15" s="115">
        <v>45441</v>
      </c>
      <c r="N15" s="89">
        <v>5.4</v>
      </c>
      <c r="O15" s="58">
        <v>5</v>
      </c>
      <c r="P15" s="89">
        <v>3.2</v>
      </c>
      <c r="Q15" s="115">
        <v>45443</v>
      </c>
      <c r="R15" s="89">
        <v>22.117645161290316</v>
      </c>
      <c r="S15" s="89">
        <v>21.528032258064517</v>
      </c>
      <c r="T15" s="89">
        <v>164.18900000000002</v>
      </c>
    </row>
    <row r="16" spans="1:20" x14ac:dyDescent="0.2">
      <c r="A16" s="54" t="s">
        <v>6</v>
      </c>
      <c r="B16" s="89">
        <v>16.124000000000002</v>
      </c>
      <c r="C16" s="89">
        <v>27.882333333333332</v>
      </c>
      <c r="D16" s="89">
        <v>21.389633333333332</v>
      </c>
      <c r="E16" s="89">
        <v>36.270000000000003</v>
      </c>
      <c r="F16" s="115">
        <v>45468</v>
      </c>
      <c r="G16" s="89">
        <v>12.85</v>
      </c>
      <c r="H16" s="115">
        <v>45445</v>
      </c>
      <c r="I16" s="89">
        <v>64.537166666666678</v>
      </c>
      <c r="J16" s="89">
        <v>676.37300000000027</v>
      </c>
      <c r="K16" s="89">
        <v>2.2916666666666665</v>
      </c>
      <c r="L16" s="89">
        <v>15.39</v>
      </c>
      <c r="M16" s="115">
        <v>45456</v>
      </c>
      <c r="N16" s="89">
        <v>71.8</v>
      </c>
      <c r="O16" s="58">
        <v>13</v>
      </c>
      <c r="P16" s="89">
        <v>20.8</v>
      </c>
      <c r="Q16" s="115">
        <v>45462</v>
      </c>
      <c r="R16" s="89">
        <v>24.2563</v>
      </c>
      <c r="S16" s="89">
        <v>23.796066666666668</v>
      </c>
      <c r="T16" s="89">
        <v>155.71700000000001</v>
      </c>
    </row>
    <row r="17" spans="1:20" x14ac:dyDescent="0.2">
      <c r="A17" s="54" t="s">
        <v>7</v>
      </c>
      <c r="B17" s="89">
        <v>17.036129032258064</v>
      </c>
      <c r="C17" s="89">
        <v>31.270645161290318</v>
      </c>
      <c r="D17" s="89">
        <v>23.242032258064516</v>
      </c>
      <c r="E17" s="89">
        <v>37.880000000000003</v>
      </c>
      <c r="F17" s="115">
        <v>45491</v>
      </c>
      <c r="G17" s="89">
        <v>14.61</v>
      </c>
      <c r="H17" s="115">
        <v>45500</v>
      </c>
      <c r="I17" s="89">
        <v>59.141516129032262</v>
      </c>
      <c r="J17" s="89">
        <v>818.36199999999974</v>
      </c>
      <c r="K17" s="89">
        <v>2.3075483870967743</v>
      </c>
      <c r="L17" s="89">
        <v>11.66</v>
      </c>
      <c r="M17" s="115">
        <v>45500</v>
      </c>
      <c r="N17" s="89">
        <v>51.8</v>
      </c>
      <c r="O17" s="58">
        <v>5</v>
      </c>
      <c r="P17" s="89">
        <v>41.6</v>
      </c>
      <c r="Q17" s="115">
        <v>45480</v>
      </c>
      <c r="R17" s="89">
        <v>27.365064516129028</v>
      </c>
      <c r="S17" s="89">
        <v>26.727709677419355</v>
      </c>
      <c r="T17" s="89">
        <v>193.84399999999999</v>
      </c>
    </row>
    <row r="18" spans="1:20" x14ac:dyDescent="0.2">
      <c r="A18" s="54" t="s">
        <v>8</v>
      </c>
      <c r="B18" s="89">
        <v>17.853870967741937</v>
      </c>
      <c r="C18" s="89">
        <v>32.768387096774191</v>
      </c>
      <c r="D18" s="89">
        <v>24.692516129032256</v>
      </c>
      <c r="E18" s="89">
        <v>41.55</v>
      </c>
      <c r="F18" s="115">
        <v>45528</v>
      </c>
      <c r="G18" s="89">
        <v>11.23</v>
      </c>
      <c r="H18" s="115">
        <v>45535</v>
      </c>
      <c r="I18" s="89">
        <v>49.659129032258079</v>
      </c>
      <c r="J18" s="89">
        <v>760.4129999999999</v>
      </c>
      <c r="K18" s="89">
        <v>2.5387419354838707</v>
      </c>
      <c r="L18" s="89">
        <v>15.58</v>
      </c>
      <c r="M18" s="115">
        <v>45513</v>
      </c>
      <c r="N18" s="89">
        <v>0.2</v>
      </c>
      <c r="O18" s="58">
        <v>1</v>
      </c>
      <c r="P18" s="89">
        <v>0.2</v>
      </c>
      <c r="Q18" s="115">
        <v>45531</v>
      </c>
      <c r="R18" s="89">
        <v>30.382806451612893</v>
      </c>
      <c r="S18" s="89">
        <v>29.72825806451613</v>
      </c>
      <c r="T18" s="89">
        <v>196.279</v>
      </c>
    </row>
    <row r="19" spans="1:20" x14ac:dyDescent="0.2">
      <c r="A19" s="54" t="s">
        <v>9</v>
      </c>
      <c r="B19" s="89">
        <v>15.115333333333329</v>
      </c>
      <c r="C19" s="89">
        <v>27.222666666666669</v>
      </c>
      <c r="D19" s="89">
        <v>20.7638</v>
      </c>
      <c r="E19" s="89">
        <v>32.799999999999997</v>
      </c>
      <c r="F19" s="115">
        <v>45536</v>
      </c>
      <c r="G19" s="89">
        <v>8.98</v>
      </c>
      <c r="H19" s="115">
        <v>45559</v>
      </c>
      <c r="I19" s="89">
        <v>66.838399999999993</v>
      </c>
      <c r="J19" s="89">
        <v>513.29900000000009</v>
      </c>
      <c r="K19" s="89">
        <v>1.7283333333333333</v>
      </c>
      <c r="L19" s="89">
        <v>21.17</v>
      </c>
      <c r="M19" s="115">
        <v>45536</v>
      </c>
      <c r="N19" s="89">
        <v>48.2</v>
      </c>
      <c r="O19" s="58">
        <v>11</v>
      </c>
      <c r="P19" s="89">
        <v>17.399999999999999</v>
      </c>
      <c r="Q19" s="115">
        <v>45537</v>
      </c>
      <c r="R19" s="89">
        <v>23.068933333333337</v>
      </c>
      <c r="S19" s="89">
        <v>23.368900000000004</v>
      </c>
      <c r="T19" s="89">
        <v>108.04999999999998</v>
      </c>
    </row>
    <row r="20" spans="1:20" x14ac:dyDescent="0.2">
      <c r="A20" s="54" t="s">
        <v>10</v>
      </c>
      <c r="B20" s="89">
        <v>11.759322580645161</v>
      </c>
      <c r="C20" s="89">
        <v>23.846774193548395</v>
      </c>
      <c r="D20" s="89">
        <v>17.446548387096772</v>
      </c>
      <c r="E20" s="89">
        <v>31.71</v>
      </c>
      <c r="F20" s="115">
        <v>45566</v>
      </c>
      <c r="G20" s="89">
        <v>5.4489999999999998</v>
      </c>
      <c r="H20" s="115">
        <v>45586</v>
      </c>
      <c r="I20" s="89">
        <v>66.450870967741935</v>
      </c>
      <c r="J20" s="89">
        <v>364.32900000000001</v>
      </c>
      <c r="K20" s="89">
        <v>1.609258064516129</v>
      </c>
      <c r="L20" s="89">
        <v>14.8</v>
      </c>
      <c r="M20" s="115">
        <v>45591</v>
      </c>
      <c r="N20" s="89">
        <v>63.20000000000001</v>
      </c>
      <c r="O20" s="58">
        <v>13</v>
      </c>
      <c r="P20" s="89">
        <v>24</v>
      </c>
      <c r="Q20" s="115">
        <v>45588</v>
      </c>
      <c r="R20" s="89">
        <v>19.453483870967741</v>
      </c>
      <c r="S20" s="89">
        <v>20.125064516129029</v>
      </c>
      <c r="T20" s="89">
        <v>74.209999999999994</v>
      </c>
    </row>
    <row r="21" spans="1:20" x14ac:dyDescent="0.2">
      <c r="A21" s="54" t="s">
        <v>11</v>
      </c>
      <c r="B21" s="89">
        <v>7.2999333333333363</v>
      </c>
      <c r="C21" s="89">
        <v>16.68866666666667</v>
      </c>
      <c r="D21" s="89">
        <v>11.637166666666667</v>
      </c>
      <c r="E21" s="89">
        <v>21.27</v>
      </c>
      <c r="F21" s="115">
        <v>45608</v>
      </c>
      <c r="G21" s="89">
        <v>-0.25900000000000001</v>
      </c>
      <c r="H21" s="115">
        <v>45622</v>
      </c>
      <c r="I21" s="89">
        <v>75.072100000000006</v>
      </c>
      <c r="J21" s="89">
        <v>258.96599999999995</v>
      </c>
      <c r="K21" s="89">
        <v>2.1701666666666664</v>
      </c>
      <c r="L21" s="89">
        <v>16.37</v>
      </c>
      <c r="M21" s="115">
        <v>45619</v>
      </c>
      <c r="N21" s="89">
        <v>29.199999999999996</v>
      </c>
      <c r="O21" s="58">
        <v>12</v>
      </c>
      <c r="P21" s="89">
        <v>13</v>
      </c>
      <c r="Q21" s="115">
        <v>45598</v>
      </c>
      <c r="R21" s="89">
        <v>11.745066666666666</v>
      </c>
      <c r="S21" s="89">
        <v>12.646433333333331</v>
      </c>
      <c r="T21" s="89">
        <v>41.663999999999987</v>
      </c>
    </row>
    <row r="22" spans="1:20" ht="13.5" thickBot="1" x14ac:dyDescent="0.25">
      <c r="A22" s="67" t="s">
        <v>12</v>
      </c>
      <c r="B22" s="68">
        <v>3.0981935483870973</v>
      </c>
      <c r="C22" s="68">
        <v>11.493161290322579</v>
      </c>
      <c r="D22" s="68">
        <v>6.8521290322580644</v>
      </c>
      <c r="E22" s="68">
        <v>16.03</v>
      </c>
      <c r="F22" s="94">
        <v>45637</v>
      </c>
      <c r="G22" s="68">
        <v>-4.07</v>
      </c>
      <c r="H22" s="94">
        <v>45653</v>
      </c>
      <c r="I22" s="68">
        <v>79.56903225806451</v>
      </c>
      <c r="J22" s="68">
        <v>209.79699999999997</v>
      </c>
      <c r="K22" s="68">
        <v>2.3886774193548383</v>
      </c>
      <c r="L22" s="68">
        <v>15.19</v>
      </c>
      <c r="M22" s="94">
        <v>45639</v>
      </c>
      <c r="N22" s="68">
        <v>15.199999999999998</v>
      </c>
      <c r="O22" s="69">
        <v>13</v>
      </c>
      <c r="P22" s="68">
        <v>6</v>
      </c>
      <c r="Q22" s="94">
        <v>45627</v>
      </c>
      <c r="R22" s="68">
        <v>7.7553870967741929</v>
      </c>
      <c r="S22" s="68">
        <v>8.7954838709677414</v>
      </c>
      <c r="T22" s="68">
        <v>28.746000000000006</v>
      </c>
    </row>
    <row r="23" spans="1:20" ht="13.5" thickTop="1" x14ac:dyDescent="0.2">
      <c r="A23" s="54" t="s">
        <v>32</v>
      </c>
      <c r="B23" s="89">
        <v>9.678380312339991</v>
      </c>
      <c r="C23" s="89">
        <v>21.473365527393753</v>
      </c>
      <c r="D23" s="89">
        <v>15.096520775729646</v>
      </c>
      <c r="E23" s="89">
        <v>41.55</v>
      </c>
      <c r="F23" s="115">
        <v>45162</v>
      </c>
      <c r="G23" s="89">
        <v>-4.2720000000000002</v>
      </c>
      <c r="H23" s="115">
        <v>44968</v>
      </c>
      <c r="I23" s="89">
        <v>64.23246447772658</v>
      </c>
      <c r="J23" s="89">
        <v>6009.4509999999991</v>
      </c>
      <c r="K23" s="89">
        <v>2.5434153865847411</v>
      </c>
      <c r="L23" s="89">
        <v>21.17</v>
      </c>
      <c r="M23" s="115">
        <v>45170</v>
      </c>
      <c r="N23" s="89">
        <v>360.59999999999997</v>
      </c>
      <c r="O23" s="58">
        <v>101</v>
      </c>
      <c r="P23" s="89">
        <v>41.6</v>
      </c>
      <c r="Q23" s="115">
        <v>45114</v>
      </c>
      <c r="R23" s="89">
        <v>17.316099270353302</v>
      </c>
      <c r="S23" s="89">
        <v>17.414853808243727</v>
      </c>
      <c r="T23" s="89">
        <v>1288.556</v>
      </c>
    </row>
    <row r="26" spans="1:20" x14ac:dyDescent="0.2">
      <c r="A26" s="60" t="s">
        <v>47</v>
      </c>
      <c r="B26" s="60"/>
      <c r="C26" s="60"/>
    </row>
    <row r="28" spans="1:20" x14ac:dyDescent="0.2">
      <c r="B28" s="53" t="s">
        <v>33</v>
      </c>
      <c r="F28" s="53">
        <v>-0.25900000000000001</v>
      </c>
      <c r="G28" s="53" t="s">
        <v>34</v>
      </c>
      <c r="H28" s="88">
        <v>45256</v>
      </c>
      <c r="I28" s="61"/>
    </row>
    <row r="29" spans="1:20" x14ac:dyDescent="0.2">
      <c r="B29" s="53" t="s">
        <v>35</v>
      </c>
      <c r="F29" s="53">
        <v>-1.821</v>
      </c>
      <c r="G29" s="53" t="s">
        <v>34</v>
      </c>
      <c r="H29" s="88">
        <v>44990</v>
      </c>
      <c r="I29" s="61"/>
    </row>
    <row r="30" spans="1:20" x14ac:dyDescent="0.2">
      <c r="B30" s="53" t="s">
        <v>36</v>
      </c>
      <c r="F30" s="57">
        <v>265</v>
      </c>
      <c r="G30" s="53" t="s">
        <v>41</v>
      </c>
    </row>
    <row r="32" spans="1:20" x14ac:dyDescent="0.2">
      <c r="A32" s="60" t="s">
        <v>37</v>
      </c>
      <c r="B32" s="60"/>
      <c r="C32" s="60"/>
      <c r="D32" s="60"/>
      <c r="E32" s="60"/>
      <c r="F32" s="60"/>
      <c r="G32" s="60"/>
      <c r="H32" s="60"/>
    </row>
    <row r="34" spans="2:7" x14ac:dyDescent="0.2">
      <c r="B34" s="53">
        <v>-1</v>
      </c>
      <c r="C34" s="53" t="s">
        <v>39</v>
      </c>
      <c r="D34" s="75">
        <v>0</v>
      </c>
      <c r="E34" s="53" t="s">
        <v>34</v>
      </c>
      <c r="F34" s="56">
        <v>9</v>
      </c>
      <c r="G34" s="53" t="s">
        <v>41</v>
      </c>
    </row>
    <row r="35" spans="2:7" x14ac:dyDescent="0.2">
      <c r="B35" s="53">
        <v>-2.5</v>
      </c>
      <c r="C35" s="53" t="s">
        <v>40</v>
      </c>
      <c r="D35" s="75">
        <v>-1</v>
      </c>
      <c r="E35" s="53" t="s">
        <v>34</v>
      </c>
      <c r="F35" s="56">
        <v>11</v>
      </c>
      <c r="G35" s="53" t="s">
        <v>41</v>
      </c>
    </row>
    <row r="36" spans="2:7" x14ac:dyDescent="0.2">
      <c r="B36" s="56">
        <v>-5</v>
      </c>
      <c r="C36" s="56" t="s">
        <v>40</v>
      </c>
      <c r="D36" s="75">
        <v>-2.5</v>
      </c>
      <c r="E36" s="53" t="s">
        <v>34</v>
      </c>
      <c r="F36" s="56">
        <v>8</v>
      </c>
      <c r="G36" s="53" t="s">
        <v>41</v>
      </c>
    </row>
    <row r="37" spans="2:7" x14ac:dyDescent="0.2">
      <c r="C37" s="56" t="s">
        <v>86</v>
      </c>
      <c r="D37" s="75">
        <v>-5</v>
      </c>
      <c r="E37" s="53" t="s">
        <v>34</v>
      </c>
      <c r="F37" s="56">
        <v>0</v>
      </c>
      <c r="G37" s="53" t="s">
        <v>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V23" sqref="V23"/>
    </sheetView>
  </sheetViews>
  <sheetFormatPr baseColWidth="10" defaultRowHeight="12.75" x14ac:dyDescent="0.2"/>
  <cols>
    <col min="1" max="1" width="11.42578125" style="53"/>
    <col min="2" max="2" width="5.7109375" style="53" customWidth="1"/>
    <col min="3" max="3" width="6.28515625" style="53" bestFit="1" customWidth="1"/>
    <col min="4" max="4" width="5.7109375" style="53" customWidth="1"/>
    <col min="5" max="5" width="6.42578125" style="53" customWidth="1"/>
    <col min="6" max="6" width="5.7109375" style="53" customWidth="1"/>
    <col min="7" max="7" width="4.85546875" style="53" customWidth="1"/>
    <col min="8" max="8" width="6.42578125" style="53" bestFit="1" customWidth="1"/>
    <col min="9" max="9" width="5.7109375" style="53" bestFit="1" customWidth="1"/>
    <col min="10" max="10" width="6.7109375" style="53" customWidth="1"/>
    <col min="11" max="11" width="5.140625" style="53" bestFit="1" customWidth="1"/>
    <col min="12" max="12" width="7.42578125" style="53" bestFit="1" customWidth="1"/>
    <col min="13" max="13" width="5.140625" style="53" bestFit="1" customWidth="1"/>
    <col min="14" max="14" width="7.5703125" style="53" bestFit="1" customWidth="1"/>
    <col min="15" max="15" width="5.7109375" style="53" customWidth="1"/>
    <col min="16" max="16" width="7.7109375" style="53" bestFit="1" customWidth="1"/>
    <col min="17" max="17" width="6.42578125" style="53" bestFit="1" customWidth="1"/>
    <col min="18" max="21" width="6.42578125" style="53" customWidth="1"/>
    <col min="22" max="22" width="11" style="53" bestFit="1" customWidth="1"/>
    <col min="23" max="23" width="7.42578125" style="53" bestFit="1" customWidth="1"/>
    <col min="24" max="16384" width="11.42578125" style="53"/>
  </cols>
  <sheetData>
    <row r="1" spans="1:26" x14ac:dyDescent="0.2">
      <c r="B1" s="53" t="s">
        <v>111</v>
      </c>
      <c r="C1" s="54">
        <v>1998</v>
      </c>
      <c r="D1" s="53" t="s">
        <v>110</v>
      </c>
      <c r="E1" s="101">
        <v>2023</v>
      </c>
      <c r="M1" s="54"/>
    </row>
    <row r="2" spans="1:26" x14ac:dyDescent="0.2">
      <c r="B2" s="54" t="s">
        <v>62</v>
      </c>
      <c r="C2" s="54"/>
    </row>
    <row r="3" spans="1:26" customFormat="1" x14ac:dyDescent="0.2">
      <c r="B3" s="1" t="s">
        <v>63</v>
      </c>
      <c r="C3" s="1"/>
    </row>
    <row r="4" spans="1:26" x14ac:dyDescent="0.2">
      <c r="N4" s="55"/>
    </row>
    <row r="5" spans="1:26" x14ac:dyDescent="0.2">
      <c r="N5" s="55"/>
      <c r="Q5" s="95"/>
      <c r="R5" s="95"/>
      <c r="S5" s="95"/>
      <c r="T5" s="95"/>
      <c r="U5" s="95"/>
    </row>
    <row r="6" spans="1:26" x14ac:dyDescent="0.2">
      <c r="B6" s="54" t="s">
        <v>44</v>
      </c>
      <c r="C6" s="54"/>
      <c r="N6" s="55"/>
      <c r="Y6" s="1" t="s">
        <v>115</v>
      </c>
      <c r="Z6"/>
    </row>
    <row r="7" spans="1:26" x14ac:dyDescent="0.2">
      <c r="A7" s="54"/>
      <c r="B7" s="54" t="s">
        <v>90</v>
      </c>
      <c r="C7" s="54"/>
      <c r="L7" s="54"/>
      <c r="M7" s="54"/>
      <c r="N7" s="54"/>
      <c r="Y7"/>
      <c r="Z7"/>
    </row>
    <row r="8" spans="1:26" x14ac:dyDescent="0.2">
      <c r="W8" s="66"/>
      <c r="Y8"/>
      <c r="Z8"/>
    </row>
    <row r="9" spans="1:26" x14ac:dyDescent="0.2">
      <c r="B9" s="52" t="s">
        <v>50</v>
      </c>
      <c r="C9" s="52"/>
      <c r="D9" s="52" t="s">
        <v>51</v>
      </c>
      <c r="E9" s="52"/>
      <c r="F9" s="52" t="s">
        <v>52</v>
      </c>
      <c r="G9" s="82"/>
      <c r="H9" s="3" t="s">
        <v>17</v>
      </c>
      <c r="I9" s="3" t="s">
        <v>19</v>
      </c>
      <c r="J9" s="52" t="s">
        <v>20</v>
      </c>
      <c r="K9" s="52"/>
      <c r="L9" s="52" t="s">
        <v>21</v>
      </c>
      <c r="M9" s="52"/>
      <c r="N9" s="52" t="s">
        <v>22</v>
      </c>
      <c r="O9" s="52"/>
      <c r="P9" s="52" t="s">
        <v>24</v>
      </c>
      <c r="Q9" s="52"/>
      <c r="R9" s="52" t="s">
        <v>100</v>
      </c>
      <c r="S9" s="52"/>
      <c r="T9" s="52" t="s">
        <v>101</v>
      </c>
      <c r="U9" s="52"/>
      <c r="V9" s="52" t="s">
        <v>60</v>
      </c>
      <c r="Y9" s="3" t="s">
        <v>116</v>
      </c>
      <c r="Z9" s="3" t="s">
        <v>117</v>
      </c>
    </row>
    <row r="10" spans="1:26" x14ac:dyDescent="0.2">
      <c r="A10" s="66"/>
      <c r="B10" s="65" t="s">
        <v>34</v>
      </c>
      <c r="C10" s="83" t="s">
        <v>91</v>
      </c>
      <c r="D10" s="65" t="s">
        <v>34</v>
      </c>
      <c r="E10" s="83" t="s">
        <v>91</v>
      </c>
      <c r="F10" s="65" t="s">
        <v>34</v>
      </c>
      <c r="G10" s="83" t="s">
        <v>91</v>
      </c>
      <c r="H10" s="4" t="s">
        <v>27</v>
      </c>
      <c r="I10" s="4" t="s">
        <v>27</v>
      </c>
      <c r="J10" s="65" t="s">
        <v>55</v>
      </c>
      <c r="K10" s="83" t="s">
        <v>91</v>
      </c>
      <c r="L10" s="65" t="s">
        <v>29</v>
      </c>
      <c r="M10" s="83" t="s">
        <v>91</v>
      </c>
      <c r="N10" s="65" t="s">
        <v>30</v>
      </c>
      <c r="O10" s="83" t="s">
        <v>91</v>
      </c>
      <c r="P10" s="65" t="s">
        <v>56</v>
      </c>
      <c r="Q10" s="83" t="s">
        <v>91</v>
      </c>
      <c r="R10" s="83"/>
      <c r="S10" s="83" t="s">
        <v>91</v>
      </c>
      <c r="T10" s="65" t="s">
        <v>34</v>
      </c>
      <c r="U10" s="83" t="s">
        <v>91</v>
      </c>
      <c r="V10" s="65" t="s">
        <v>56</v>
      </c>
      <c r="W10" s="83" t="s">
        <v>91</v>
      </c>
      <c r="Y10" s="102" t="s">
        <v>31</v>
      </c>
      <c r="Z10" s="102" t="s">
        <v>31</v>
      </c>
    </row>
    <row r="11" spans="1:26" x14ac:dyDescent="0.2">
      <c r="A11" s="54" t="s">
        <v>1</v>
      </c>
      <c r="B11" s="55">
        <f>AVERAGE('1998:2023'!B11)</f>
        <v>2.1196352543424317</v>
      </c>
      <c r="C11" s="84">
        <f>STDEV('1998:2023'!B11)/SQRT(1+E$1-C$1)</f>
        <v>0.20529219445956526</v>
      </c>
      <c r="D11" s="55">
        <f>AVERAGE('1998:2023'!C11)</f>
        <v>10.246688600496281</v>
      </c>
      <c r="E11" s="84">
        <f>STDEV('1998:2023'!C11)/SQRT(1+E$1-C$1)</f>
        <v>0.25038930921109098</v>
      </c>
      <c r="F11" s="55">
        <f>AVERAGE('1998:2023'!D11)</f>
        <v>5.926284046526054</v>
      </c>
      <c r="G11" s="84">
        <f>STDEV('1998:2023'!D11)/SQRT(1+E$1-C$1)</f>
        <v>0.20655320728447521</v>
      </c>
      <c r="H11" s="55">
        <f>MAX('1998:2023'!E11)</f>
        <v>19.899999999999999</v>
      </c>
      <c r="I11" s="55">
        <f>MIN('1998:2023'!G11)</f>
        <v>-6.0640000000000001</v>
      </c>
      <c r="J11" s="55">
        <f>AVERAGE('1998:2023'!I11)</f>
        <v>79.83268930190242</v>
      </c>
      <c r="K11" s="84">
        <f>STDEV('1998:2023'!I11)/SQRT(1+E$1-C$1)</f>
        <v>0.95611368214377723</v>
      </c>
      <c r="L11" s="55">
        <f>AVERAGE('1998:2023'!J11)</f>
        <v>202.63784615384614</v>
      </c>
      <c r="M11" s="84">
        <f>STDEV('1998:2023'!J11)/SQRT(1+E$1-C$1)</f>
        <v>4.9781732512090979</v>
      </c>
      <c r="N11" s="55">
        <f>AVERAGE('1998:2023'!K11)</f>
        <v>3.0812023883374695</v>
      </c>
      <c r="O11" s="86">
        <f>STDEV('1998:2023'!K11)/SQRT(1+E$1-C$1)</f>
        <v>0.11735539717420174</v>
      </c>
      <c r="P11" s="55">
        <f>AVERAGE('1998:2023'!N11)</f>
        <v>32.030769230769231</v>
      </c>
      <c r="Q11" s="84">
        <f>STDEV('1998:2023'!N11)/SQRT(1+E$1-C$1)</f>
        <v>3.9707653563000789</v>
      </c>
      <c r="R11" s="55">
        <f>AVERAGE('1998:2023'!O11)</f>
        <v>12.846153846153847</v>
      </c>
      <c r="S11" s="84">
        <f>STDEV('1998:2023'!O11)/SQRT(1+E$1-C$1)</f>
        <v>0.82591172501351073</v>
      </c>
      <c r="T11" s="55">
        <f>AVERAGE('2005:2023'!R11)</f>
        <v>5.941987266553479</v>
      </c>
      <c r="U11" s="84">
        <f>STDEV('2005:2023'!R11)/SQRT(1+E$1-2005)</f>
        <v>0.16865525465656159</v>
      </c>
      <c r="V11" s="55">
        <f>AVERAGE('1998:2023'!S11)</f>
        <v>32.918730603010772</v>
      </c>
      <c r="W11" s="84">
        <f>STDEV('1998:2023'!S11)/SQRT(1+E$1-C$1)</f>
        <v>1.5224358630592019</v>
      </c>
      <c r="Y11">
        <f>MAX('1998:2023'!N11)</f>
        <v>102.4</v>
      </c>
      <c r="Z11">
        <f>MIN('1998:2023'!N11)</f>
        <v>8</v>
      </c>
    </row>
    <row r="12" spans="1:26" x14ac:dyDescent="0.2">
      <c r="A12" s="54" t="s">
        <v>2</v>
      </c>
      <c r="B12" s="55">
        <f>AVERAGE('1998:2023'!B12)</f>
        <v>2.6444901169003403</v>
      </c>
      <c r="C12" s="84">
        <f>STDEV('1998:2023'!B12)/SQRT(1+E$1-C$1)</f>
        <v>0.28351601443404106</v>
      </c>
      <c r="D12" s="55">
        <f>AVERAGE('1998:2023'!C12)</f>
        <v>12.143640929518758</v>
      </c>
      <c r="E12" s="84">
        <f>STDEV('1998:2023'!C12)/SQRT(1+E$1-C$1)</f>
        <v>0.44753890922397005</v>
      </c>
      <c r="F12" s="55">
        <f>AVERAGE('1998:2023'!D12)</f>
        <v>7.1252849655268387</v>
      </c>
      <c r="G12" s="84">
        <f>STDEV('1998:2023'!D12)/SQRT(1+E$1-C$1)</f>
        <v>0.32218229097590029</v>
      </c>
      <c r="H12" s="55">
        <f>MAX('1998:2023'!E12)</f>
        <v>21.98</v>
      </c>
      <c r="I12" s="55">
        <f>MIN('1998:2023'!G12)</f>
        <v>-6.59</v>
      </c>
      <c r="J12" s="55">
        <f>AVERAGE('1998:2023'!I12)</f>
        <v>73.405930407538492</v>
      </c>
      <c r="K12" s="84">
        <f>STDEV('1998:2023'!I12)/SQRT(1+E$1-C$1)</f>
        <v>1.065622264815183</v>
      </c>
      <c r="L12" s="55">
        <f>AVERAGE('1998:2023'!J12)</f>
        <v>278.21461538461534</v>
      </c>
      <c r="M12" s="84">
        <f>STDEV('1998:2023'!J12)/SQRT(1+E$1-C$1)</f>
        <v>6.7543347330726249</v>
      </c>
      <c r="N12" s="55">
        <f>AVERAGE('1998:2023'!K12)</f>
        <v>3.4333523221202804</v>
      </c>
      <c r="O12" s="84">
        <f>STDEV('1998:2023'!K12)/SQRT(1+E$1-C$1)</f>
        <v>0.15727735817817068</v>
      </c>
      <c r="P12" s="55">
        <f>AVERAGE('1998:2023'!N12)</f>
        <v>28.815384615384616</v>
      </c>
      <c r="Q12" s="84">
        <f>STDEV('1998:2023'!N12)/SQRT(1+E$1-C$1)</f>
        <v>4.5730033635799581</v>
      </c>
      <c r="R12" s="55">
        <f>AVERAGE('1998:2023'!O12)</f>
        <v>9.5384615384615383</v>
      </c>
      <c r="S12" s="84">
        <f>STDEV('1998:2023'!O12)/SQRT(1+E$1-C$1)</f>
        <v>0.94173451955710119</v>
      </c>
      <c r="T12" s="55">
        <f>AVERAGE('2005:2023'!R12)</f>
        <v>7.0632107694022244</v>
      </c>
      <c r="U12" s="84">
        <f>STDEV('2005:2023'!R12)/SQRT(1+E$1-2005)</f>
        <v>0.3043561464807823</v>
      </c>
      <c r="V12" s="55">
        <f>AVERAGE('1998:2023'!S12)</f>
        <v>47.320421558602455</v>
      </c>
      <c r="W12" s="84">
        <f>STDEV('1998:2023'!S12)/SQRT(1+E$1-C$1)</f>
        <v>2.1932670484633054</v>
      </c>
      <c r="Y12">
        <f>MAX('1998:2023'!N12)</f>
        <v>95</v>
      </c>
      <c r="Z12">
        <f>MIN('1998:2023'!N12)</f>
        <v>0.2</v>
      </c>
    </row>
    <row r="13" spans="1:26" x14ac:dyDescent="0.2">
      <c r="A13" s="54" t="s">
        <v>3</v>
      </c>
      <c r="B13" s="55">
        <f>AVERAGE('1998:2023'!B13)</f>
        <v>5.0145434305210914</v>
      </c>
      <c r="C13" s="84">
        <f>STDEV('1998:2023'!B13)/SQRT(1+E$1-C$1)</f>
        <v>0.19730387682277231</v>
      </c>
      <c r="D13" s="55">
        <f>AVERAGE('1998:2023'!C13)</f>
        <v>15.92417619478908</v>
      </c>
      <c r="E13" s="84">
        <f>STDEV('1998:2023'!C13)/SQRT(1+E$1-C$1)</f>
        <v>0.35124973867195725</v>
      </c>
      <c r="F13" s="55">
        <f>AVERAGE('1998:2023'!D13)</f>
        <v>10.135160956871923</v>
      </c>
      <c r="G13" s="84">
        <f>STDEV('1998:2023'!D13)/SQRT(1+E$1-C$1)</f>
        <v>0.24308252660890164</v>
      </c>
      <c r="H13" s="55">
        <f>MAX('1998:2023'!E13)</f>
        <v>28.7</v>
      </c>
      <c r="I13" s="55">
        <f>MIN('1998:2023'!G13)</f>
        <v>-7.83</v>
      </c>
      <c r="J13" s="55">
        <f>AVERAGE('1998:2023'!I13)</f>
        <v>67.223337264189496</v>
      </c>
      <c r="K13" s="84">
        <f>STDEV('1998:2023'!I13)/SQRT(1+E$1-C$1)</f>
        <v>1.3662668184128708</v>
      </c>
      <c r="L13" s="55">
        <f>AVERAGE('1998:2023'!J13)</f>
        <v>447.49688461538466</v>
      </c>
      <c r="M13" s="84">
        <f>STDEV('1998:2023'!J13)/SQRT(1+E$1-C$1)</f>
        <v>10.31111386989431</v>
      </c>
      <c r="N13" s="55">
        <f>AVERAGE('1998:2023'!K13)</f>
        <v>3.4289591178379371</v>
      </c>
      <c r="O13" s="84">
        <f>STDEV('1998:2023'!K13)/SQRT(1+E$1-C$1)</f>
        <v>8.4824190783283057E-2</v>
      </c>
      <c r="P13" s="55">
        <f>AVERAGE('1998:2023'!N13)</f>
        <v>41.861538461538473</v>
      </c>
      <c r="Q13" s="84">
        <f>STDEV('1998:2023'!N13)/SQRT(1+E$1-C$1)</f>
        <v>6.5919743206255701</v>
      </c>
      <c r="R13" s="55">
        <f>AVERAGE('1998:2023'!O13)</f>
        <v>10.5</v>
      </c>
      <c r="S13" s="84">
        <f>STDEV('1998:2023'!O13)/SQRT(1+E$1-C$1)</f>
        <v>0.96595906904843709</v>
      </c>
      <c r="T13" s="55">
        <f>AVERAGE('2005:2023'!R13)</f>
        <v>10.342158376504266</v>
      </c>
      <c r="U13" s="84">
        <f>STDEV('2005:2023'!R13)/SQRT(1+E$1-2005)</f>
        <v>0.26700005737265414</v>
      </c>
      <c r="V13" s="55">
        <f>AVERAGE('1998:2023'!S13)</f>
        <v>82.523259358184319</v>
      </c>
      <c r="W13" s="84">
        <f>STDEV('1998:2023'!S13)/SQRT(1+E$1-C$1)</f>
        <v>3.8334485828020011</v>
      </c>
      <c r="Y13">
        <f>MAX('1998:2023'!N13)</f>
        <v>138.6</v>
      </c>
      <c r="Z13">
        <f>MIN('1998:2023'!N13)</f>
        <v>3.1999999999999997</v>
      </c>
    </row>
    <row r="14" spans="1:26" x14ac:dyDescent="0.2">
      <c r="A14" s="54" t="s">
        <v>4</v>
      </c>
      <c r="B14" s="55">
        <f>AVERAGE('1998:2023'!B14)</f>
        <v>7.3748703987621571</v>
      </c>
      <c r="C14" s="84">
        <f>STDEV('1998:2023'!B14)/SQRT(1+E$1-C$1)</f>
        <v>0.20974387240315809</v>
      </c>
      <c r="D14" s="55">
        <f>AVERAGE('1998:2023'!C14)</f>
        <v>18.654270111111106</v>
      </c>
      <c r="E14" s="84">
        <f>STDEV('1998:2023'!C14)/SQRT(1+E$1-C$1)</f>
        <v>0.31297764157160984</v>
      </c>
      <c r="F14" s="55">
        <f>AVERAGE('1998:2023'!D14)</f>
        <v>12.721496019230768</v>
      </c>
      <c r="G14" s="84">
        <f>STDEV('1998:2023'!D14)/SQRT(1+E$1-C$1)</f>
        <v>0.23066729376527303</v>
      </c>
      <c r="H14" s="55">
        <f>MAX('1998:2023'!E14)</f>
        <v>31.17</v>
      </c>
      <c r="I14" s="55">
        <f>MIN('1998:2023'!G14)</f>
        <v>-1.3</v>
      </c>
      <c r="J14" s="55">
        <f>AVERAGE('1998:2023'!I14)</f>
        <v>65.120744378205131</v>
      </c>
      <c r="K14" s="84">
        <f>STDEV('1998:2023'!I14)/SQRT(1+E$1-C$1)</f>
        <v>1.1674119440184687</v>
      </c>
      <c r="L14" s="55">
        <f>AVERAGE('1998:2023'!J14)</f>
        <v>552.58219230769237</v>
      </c>
      <c r="M14" s="84">
        <f>STDEV('1998:2023'!J14)/SQRT(1+E$1-C$1)</f>
        <v>10.196550392396173</v>
      </c>
      <c r="N14" s="55">
        <f>AVERAGE('1998:2023'!K14)</f>
        <v>3.3176009081196578</v>
      </c>
      <c r="O14" s="84">
        <f>STDEV('1998:2023'!K14)/SQRT(1+E$1-C$1)</f>
        <v>7.6344737558340023E-2</v>
      </c>
      <c r="P14" s="55">
        <f>AVERAGE('1998:2023'!N14)</f>
        <v>52.600000000000023</v>
      </c>
      <c r="Q14" s="84">
        <f>STDEV('1998:2023'!N14)/SQRT(1+E$1-C$1)</f>
        <v>6.1890225399492547</v>
      </c>
      <c r="R14" s="55">
        <f>AVERAGE('1998:2023'!O14)</f>
        <v>12.461538461538462</v>
      </c>
      <c r="S14" s="84">
        <f>STDEV('1998:2023'!O14)/SQRT(1+E$1-C$1)</f>
        <v>0.79465671200892052</v>
      </c>
      <c r="T14" s="55">
        <f>AVERAGE('2005:2023'!R14)</f>
        <v>14.39965975877193</v>
      </c>
      <c r="U14" s="84">
        <f>STDEV('2005:2023'!R14)/SQRT(1+E$1-2005)</f>
        <v>0.34267318750303793</v>
      </c>
      <c r="V14" s="55">
        <f>AVERAGE('1998:2023'!S14)</f>
        <v>105.80092225408995</v>
      </c>
      <c r="W14" s="84">
        <f>STDEV('1998:2023'!S14)/SQRT(1+E$1-C$1)</f>
        <v>4.2959064370023272</v>
      </c>
      <c r="Y14">
        <f>MAX('1998:2023'!N14)</f>
        <v>131.80000000000001</v>
      </c>
      <c r="Z14">
        <f>MIN('1998:2023'!N14)</f>
        <v>6.8</v>
      </c>
    </row>
    <row r="15" spans="1:26" x14ac:dyDescent="0.2">
      <c r="A15" s="54" t="s">
        <v>5</v>
      </c>
      <c r="B15" s="55">
        <f>AVERAGE('1998:2023'!B15)</f>
        <v>10.788777911910671</v>
      </c>
      <c r="C15" s="84">
        <f>STDEV('1998:2023'!B15)/SQRT(1+E$1-C$1)</f>
        <v>0.23074417469369166</v>
      </c>
      <c r="D15" s="55">
        <f>AVERAGE('1998:2023'!C15)</f>
        <v>22.891327528535975</v>
      </c>
      <c r="E15" s="84">
        <f>STDEV('1998:2023'!C15)/SQRT(1+E$1-C$1)</f>
        <v>0.38777430228969634</v>
      </c>
      <c r="F15" s="55">
        <f>AVERAGE('1998:2023'!D15)</f>
        <v>16.56692255024814</v>
      </c>
      <c r="G15" s="84">
        <f>STDEV('1998:2023'!D15)/SQRT(1+E$1-C$1)</f>
        <v>0.30194099514244993</v>
      </c>
      <c r="H15" s="55">
        <f>MAX('1998:2023'!E15)</f>
        <v>35.799999999999997</v>
      </c>
      <c r="I15" s="55">
        <f>MIN('1998:2023'!G15)</f>
        <v>0.4</v>
      </c>
      <c r="J15" s="55">
        <f>AVERAGE('1998:2023'!I15)</f>
        <v>61.983696487593051</v>
      </c>
      <c r="K15" s="84">
        <f>STDEV('1998:2023'!I15)/SQRT(1+E$1-C$1)</f>
        <v>0.95995022305480193</v>
      </c>
      <c r="L15" s="55">
        <f>AVERAGE('1998:2023'!J15)</f>
        <v>686.74723076923067</v>
      </c>
      <c r="M15" s="84">
        <f>STDEV('1998:2023'!J15)/SQRT(1+E$1-C$1)</f>
        <v>9.6720748084063235</v>
      </c>
      <c r="N15" s="55">
        <f>AVERAGE('1998:2023'!K15)</f>
        <v>2.8488519597986359</v>
      </c>
      <c r="O15" s="84">
        <f>STDEV('1998:2023'!K15)/SQRT(1+E$1-C$1)</f>
        <v>8.806661426595043E-2</v>
      </c>
      <c r="P15" s="55">
        <f>AVERAGE('1998:2023'!N15)</f>
        <v>50.930769230769229</v>
      </c>
      <c r="Q15" s="84">
        <f>STDEV('1998:2023'!N15)/SQRT(1+E$1-C$1)</f>
        <v>6.4789167404881445</v>
      </c>
      <c r="R15" s="55">
        <f>AVERAGE('1998:2023'!O15)</f>
        <v>10.538461538461538</v>
      </c>
      <c r="S15" s="84">
        <f>STDEV('1998:2023'!O15)/SQRT(1+E$1-C$1)</f>
        <v>0.81189383396669312</v>
      </c>
      <c r="T15" s="55">
        <f>AVERAGE('2005:2023'!R15)</f>
        <v>19.153788766270516</v>
      </c>
      <c r="U15" s="84">
        <f>STDEV('2005:2023'!R15)/SQRT(1+E$1-2005)</f>
        <v>0.43167262720790334</v>
      </c>
      <c r="V15" s="55">
        <f>AVERAGE('1998:2023'!S15)</f>
        <v>139.53082651832398</v>
      </c>
      <c r="W15" s="84">
        <f>STDEV('1998:2023'!S15)/SQRT(1+E$1-C$1)</f>
        <v>5.5688124642491612</v>
      </c>
      <c r="Y15">
        <f>MAX('1998:2023'!N15)</f>
        <v>164.6</v>
      </c>
      <c r="Z15">
        <f>MIN('1998:2023'!N15)</f>
        <v>1</v>
      </c>
    </row>
    <row r="16" spans="1:26" x14ac:dyDescent="0.2">
      <c r="A16" s="54" t="s">
        <v>6</v>
      </c>
      <c r="B16" s="55">
        <f>AVERAGE('1998:2023'!B16)</f>
        <v>14.496182076923077</v>
      </c>
      <c r="C16" s="84">
        <f>STDEV('1998:2023'!B16)/SQRT(1+E$1-C$1)</f>
        <v>0.21161589412881351</v>
      </c>
      <c r="D16" s="55">
        <f>AVERAGE('1998:2023'!C16)</f>
        <v>28.103384615384609</v>
      </c>
      <c r="E16" s="84">
        <f>STDEV('1998:2023'!C16)/SQRT(1+E$1-C$1)</f>
        <v>0.3583742578811997</v>
      </c>
      <c r="F16" s="55">
        <f>AVERAGE('1998:2023'!D16)</f>
        <v>20.91413676495727</v>
      </c>
      <c r="G16" s="84">
        <f>STDEV('1998:2023'!D16)/SQRT(1+E$1-C$1)</f>
        <v>0.2741099701656185</v>
      </c>
      <c r="H16" s="55">
        <f>MAX('1998:2023'!E16)</f>
        <v>42.32</v>
      </c>
      <c r="I16" s="55">
        <f>MIN('1998:2023'!G16)</f>
        <v>6.8780000000000001</v>
      </c>
      <c r="J16" s="55">
        <f>AVERAGE('1998:2023'!I16)</f>
        <v>58.249444009638111</v>
      </c>
      <c r="K16" s="84">
        <f>STDEV('1998:2023'!I16)/SQRT(1+E$1-C$1)</f>
        <v>1.0681008926420994</v>
      </c>
      <c r="L16" s="55">
        <f>AVERAGE('1998:2023'!J16)</f>
        <v>746.80703846153835</v>
      </c>
      <c r="M16" s="84">
        <f>STDEV('1998:2023'!J16)/SQRT(1+E$1-C$1)</f>
        <v>6.6622604892104453</v>
      </c>
      <c r="N16" s="55">
        <f>AVERAGE('1998:2023'!K16)</f>
        <v>2.4504445944717217</v>
      </c>
      <c r="O16" s="84">
        <f>STDEV('1998:2023'!K16)/SQRT(1+E$1-C$1)</f>
        <v>5.4586303865717958E-2</v>
      </c>
      <c r="P16" s="55">
        <f>AVERAGE('1998:2023'!N16)</f>
        <v>40.384615384615387</v>
      </c>
      <c r="Q16" s="84">
        <f>STDEV('1998:2023'!N16)/SQRT(1+E$1-C$1)</f>
        <v>4.8223061585086571</v>
      </c>
      <c r="R16" s="55">
        <f>AVERAGE('1998:2023'!O16)</f>
        <v>8.2692307692307701</v>
      </c>
      <c r="S16" s="84">
        <f>STDEV('1998:2023'!O16)/SQRT(1+E$1-C$1)</f>
        <v>0.47896584849409518</v>
      </c>
      <c r="T16" s="55">
        <f>AVERAGE('2005:2023'!R16)</f>
        <v>23.877312207602337</v>
      </c>
      <c r="U16" s="84">
        <f>STDEV('2005:2023'!R16)/SQRT(1+E$1-2005)</f>
        <v>0.53527080966604768</v>
      </c>
      <c r="V16" s="55">
        <f>AVERAGE('1998:2023'!S16)</f>
        <v>166.94955734507536</v>
      </c>
      <c r="W16" s="84">
        <f>STDEV('1998:2023'!S16)/SQRT(1+E$1-C$1)</f>
        <v>6.3720648347073165</v>
      </c>
      <c r="Y16">
        <f>MAX('1998:2023'!N16)</f>
        <v>97.199999999999974</v>
      </c>
      <c r="Z16">
        <f>MIN('1998:2023'!N16)</f>
        <v>2</v>
      </c>
    </row>
    <row r="17" spans="1:26" x14ac:dyDescent="0.2">
      <c r="A17" s="54" t="s">
        <v>7</v>
      </c>
      <c r="B17" s="55">
        <f>AVERAGE('1998:2023'!B17)</f>
        <v>16.354205970223326</v>
      </c>
      <c r="C17" s="84">
        <f>STDEV('1998:2023'!B17)/SQRT(1+E$1-C$1)</f>
        <v>0.19868846882010846</v>
      </c>
      <c r="D17" s="55">
        <f>AVERAGE('1998:2023'!C17)</f>
        <v>30.680310140198515</v>
      </c>
      <c r="E17" s="84">
        <f>STDEV('1998:2023'!C17)/SQRT(1+E$1-C$1)</f>
        <v>0.29670904760918926</v>
      </c>
      <c r="F17" s="55">
        <f>AVERAGE('1998:2023'!D17)</f>
        <v>22.973928708023156</v>
      </c>
      <c r="G17" s="84">
        <f>STDEV('1998:2023'!D17)/SQRT(1+E$1-C$1)</f>
        <v>0.2247631017260221</v>
      </c>
      <c r="H17" s="55">
        <f>MAX('1998:2023'!E17)</f>
        <v>40.799999999999997</v>
      </c>
      <c r="I17" s="55">
        <f>MIN('1998:2023'!G17)</f>
        <v>8.59</v>
      </c>
      <c r="J17" s="55">
        <f>AVERAGE('1998:2023'!I17)</f>
        <v>55.406202607526886</v>
      </c>
      <c r="K17" s="84">
        <f>STDEV('1998:2023'!I17)/SQRT(1+E$1-C$1)</f>
        <v>0.7788229968289736</v>
      </c>
      <c r="L17" s="55">
        <f>AVERAGE('1998:2023'!J17)</f>
        <v>802.77511538461556</v>
      </c>
      <c r="M17" s="84">
        <f>STDEV('1998:2023'!J17)/SQRT(1+E$1-C$1)</f>
        <v>6.5391832384190982</v>
      </c>
      <c r="N17" s="55">
        <f>AVERAGE('1998:2023'!K17)</f>
        <v>2.4983304642266333</v>
      </c>
      <c r="O17" s="84">
        <f>STDEV('1998:2023'!K17)/SQRT(1+E$1-C$1)</f>
        <v>5.9378014638675876E-2</v>
      </c>
      <c r="P17" s="55">
        <f>AVERAGE('1998:2023'!N17)</f>
        <v>22.615384615384617</v>
      </c>
      <c r="Q17" s="84">
        <f>STDEV('1998:2023'!N17)/SQRT(1+E$1-C$1)</f>
        <v>3.7198332977854816</v>
      </c>
      <c r="R17" s="55">
        <f>AVERAGE('1998:2023'!O17)</f>
        <v>5.115384615384615</v>
      </c>
      <c r="S17" s="84">
        <f>STDEV('1998:2023'!O17)/SQRT(1+E$1-C$1)</f>
        <v>0.51239084564248893</v>
      </c>
      <c r="T17" s="55">
        <f>AVERAGE('2005:2023'!R17)</f>
        <v>27.498594227504242</v>
      </c>
      <c r="U17" s="84">
        <f>STDEV('2005:2023'!R17)/SQRT(1+E$1-2005)</f>
        <v>0.32309842238471848</v>
      </c>
      <c r="V17" s="55">
        <f>AVERAGE('1998:2023'!S17)</f>
        <v>188.01522709964561</v>
      </c>
      <c r="W17" s="84">
        <f>STDEV('1998:2023'!S17)/SQRT(1+E$1-C$1)</f>
        <v>6.893961964610102</v>
      </c>
      <c r="Y17">
        <f>MAX('1998:2023'!N17)</f>
        <v>76.599999999999994</v>
      </c>
      <c r="Z17">
        <f>MIN('1998:2023'!N17)</f>
        <v>0</v>
      </c>
    </row>
    <row r="18" spans="1:26" x14ac:dyDescent="0.2">
      <c r="A18" s="54" t="s">
        <v>8</v>
      </c>
      <c r="B18" s="55">
        <f>AVERAGE('1998:2023'!B18)</f>
        <v>16.442009893300249</v>
      </c>
      <c r="C18" s="84">
        <f>STDEV('1998:2023'!B18)/SQRT(1+E$1-C$1)</f>
        <v>0.17546054591945046</v>
      </c>
      <c r="D18" s="55">
        <f>AVERAGE('1998:2023'!C18)</f>
        <v>30.524255574441682</v>
      </c>
      <c r="E18" s="84">
        <f>STDEV('1998:2023'!C18)/SQRT(1+E$1-C$1)</f>
        <v>0.30355364309474053</v>
      </c>
      <c r="F18" s="55">
        <f>AVERAGE('1998:2023'!D18)</f>
        <v>22.921736799007444</v>
      </c>
      <c r="G18" s="84">
        <f>STDEV('1998:2023'!D18)/SQRT(1+E$1-C$1)</f>
        <v>0.2333945471683106</v>
      </c>
      <c r="H18" s="55">
        <f>MAX('1998:2023'!E18)</f>
        <v>41.55</v>
      </c>
      <c r="I18" s="55">
        <f>MIN('1998:2023'!G18)</f>
        <v>9.74</v>
      </c>
      <c r="J18" s="55">
        <f>AVERAGE('1998:2023'!I18)</f>
        <v>55.444892543010752</v>
      </c>
      <c r="K18" s="84">
        <f>STDEV('1998:2023'!I18)/SQRT(1+E$1-C$1)</f>
        <v>0.7794008925636996</v>
      </c>
      <c r="L18" s="55">
        <f>AVERAGE('1998:2023'!J18)</f>
        <v>699.19776923076904</v>
      </c>
      <c r="M18" s="84">
        <f>STDEV('1998:2023'!J18)/SQRT(1+E$1-C$1)</f>
        <v>7.0664468604607729</v>
      </c>
      <c r="N18" s="55">
        <f>AVERAGE('1998:2023'!K18)</f>
        <v>2.3406487024400331</v>
      </c>
      <c r="O18" s="84">
        <f>STDEV('1998:2023'!K18)/SQRT(1+E$1-C$1)</f>
        <v>5.1638480305675055E-2</v>
      </c>
      <c r="P18" s="55">
        <f>AVERAGE('1998:2023'!N18)</f>
        <v>19.853846153846156</v>
      </c>
      <c r="Q18" s="84">
        <f>STDEV('1998:2023'!N18)/SQRT(1+E$1-C$1)</f>
        <v>2.8070583056575331</v>
      </c>
      <c r="R18" s="55">
        <f>AVERAGE('1998:2023'!O18)</f>
        <v>5.4230769230769234</v>
      </c>
      <c r="S18" s="84">
        <f>STDEV('1998:2023'!O18)/SQRT(1+E$1-C$1)</f>
        <v>0.46796803613092708</v>
      </c>
      <c r="T18" s="55">
        <f>AVERAGE('2005:2023'!R18)</f>
        <v>27.522492167274734</v>
      </c>
      <c r="U18" s="84">
        <f>STDEV('2005:2023'!R18)/SQRT(1+E$1-2005)</f>
        <v>0.35963013495438828</v>
      </c>
      <c r="V18" s="55">
        <f>AVERAGE('1998:2023'!S18)</f>
        <v>165.94374605798006</v>
      </c>
      <c r="W18" s="84">
        <f>STDEV('1998:2023'!S18)/SQRT(1+E$1-C$1)</f>
        <v>5.8229699458663706</v>
      </c>
      <c r="Y18">
        <f>MAX('1998:2023'!N18)</f>
        <v>48.8</v>
      </c>
      <c r="Z18">
        <f>MIN('1998:2023'!N18)</f>
        <v>0.2</v>
      </c>
    </row>
    <row r="19" spans="1:26" x14ac:dyDescent="0.2">
      <c r="A19" s="54" t="s">
        <v>9</v>
      </c>
      <c r="B19" s="55">
        <f>AVERAGE('1998:2023'!B19)</f>
        <v>13.652571782051286</v>
      </c>
      <c r="C19" s="84">
        <f>STDEV('1998:2023'!B19)/SQRT(1+E$1-C$1)</f>
        <v>0.18334689517637509</v>
      </c>
      <c r="D19" s="55">
        <f>AVERAGE('1998:2023'!C19)</f>
        <v>26.060371794871799</v>
      </c>
      <c r="E19" s="84">
        <f>STDEV('1998:2023'!C19)/SQRT(1+E$1-C$1)</f>
        <v>0.26547964805342794</v>
      </c>
      <c r="F19" s="55">
        <f>AVERAGE('1998:2023'!D19)</f>
        <v>19.436394948439244</v>
      </c>
      <c r="G19" s="84">
        <f>STDEV('1998:2023'!D19)/SQRT(1+E$1-C$1)</f>
        <v>0.20258912185984793</v>
      </c>
      <c r="H19" s="55">
        <f>MAX('1998:2023'!E19)</f>
        <v>37.799999999999997</v>
      </c>
      <c r="I19" s="55">
        <f>MIN('1998:2023'!G19)</f>
        <v>5.0999999999999996</v>
      </c>
      <c r="J19" s="55">
        <f>AVERAGE('1998:2023'!I19)</f>
        <v>62.024755029330557</v>
      </c>
      <c r="K19" s="84">
        <f>STDEV('1998:2023'!I19)/SQRT(1+E$1-C$1)</f>
        <v>0.96475034604092647</v>
      </c>
      <c r="L19" s="55">
        <f>AVERAGE('1998:2023'!J19)</f>
        <v>513.22820553846157</v>
      </c>
      <c r="M19" s="84">
        <f>STDEV('1998:2023'!J19)/SQRT(1+E$1-C$1)</f>
        <v>6.208577883738192</v>
      </c>
      <c r="N19" s="55">
        <f>AVERAGE('1998:2023'!K19)</f>
        <v>2.1418989297241442</v>
      </c>
      <c r="O19" s="84">
        <f>STDEV('1998:2023'!K19)/SQRT(1+E$1-C$1)</f>
        <v>5.2445367443790497E-2</v>
      </c>
      <c r="P19" s="55">
        <f>AVERAGE('1998:2023'!N19)</f>
        <v>32.938461538461539</v>
      </c>
      <c r="Q19" s="84">
        <f>STDEV('1998:2023'!N19)/SQRT(1+E$1-C$1)</f>
        <v>5.9366581558290541</v>
      </c>
      <c r="R19" s="55">
        <f>AVERAGE('1998:2023'!O19)</f>
        <v>7.1538461538461542</v>
      </c>
      <c r="S19" s="84">
        <f>STDEV('1998:2023'!O19)/SQRT(1+E$1-C$1)</f>
        <v>0.54262129503225853</v>
      </c>
      <c r="T19" s="55">
        <f>AVERAGE('2005:2023'!R19)</f>
        <v>22.981161380353058</v>
      </c>
      <c r="U19" s="84">
        <f>STDEV('2005:2023'!R19)/SQRT(1+E$1-2005)</f>
        <v>0.34201538749535049</v>
      </c>
      <c r="V19" s="55">
        <f>AVERAGE('1998:2023'!S19)</f>
        <v>111.33646151459901</v>
      </c>
      <c r="W19" s="84">
        <f>STDEV('1998:2023'!S19)/SQRT(1+E$1-C$1)</f>
        <v>4.0407769548697328</v>
      </c>
      <c r="Y19">
        <f>MAX('1998:2023'!N19)</f>
        <v>106.4</v>
      </c>
      <c r="Z19">
        <f>MIN('1998:2023'!N19)</f>
        <v>3.4</v>
      </c>
    </row>
    <row r="20" spans="1:26" x14ac:dyDescent="0.2">
      <c r="A20" s="54" t="s">
        <v>10</v>
      </c>
      <c r="B20" s="55">
        <f>AVERAGE('1998:2023'!B20)</f>
        <v>10.046691073200993</v>
      </c>
      <c r="C20" s="84">
        <f>STDEV('1998:2023'!B20)/SQRT(1+E$1-C$1)</f>
        <v>0.23511518605695031</v>
      </c>
      <c r="D20" s="55">
        <f>AVERAGE('1998:2023'!C20)</f>
        <v>20.922878426799006</v>
      </c>
      <c r="E20" s="84">
        <f>STDEV('1998:2023'!C20)/SQRT(1+E$1-C$1)</f>
        <v>0.36687902045894666</v>
      </c>
      <c r="F20" s="55">
        <f>AVERAGE('1998:2023'!D20)</f>
        <v>15.131402209057073</v>
      </c>
      <c r="G20" s="84">
        <f>STDEV('1998:2023'!D20)/SQRT(1+E$1-C$1)</f>
        <v>0.28285707490382661</v>
      </c>
      <c r="H20" s="55">
        <f>MAX('1998:2023'!E20)</f>
        <v>31.71</v>
      </c>
      <c r="I20" s="55">
        <f>MIN('1998:2023'!G20)</f>
        <v>-1.256</v>
      </c>
      <c r="J20" s="55">
        <f>AVERAGE('1998:2023'!I20)</f>
        <v>69.916623905707198</v>
      </c>
      <c r="K20" s="84">
        <f>STDEV('1998:2023'!I20)/SQRT(1+E$1-C$1)</f>
        <v>1.0182711369107018</v>
      </c>
      <c r="L20" s="55">
        <f>AVERAGE('1998:2023'!J20)</f>
        <v>354.99857353846164</v>
      </c>
      <c r="M20" s="84">
        <f>STDEV('1998:2023'!J20)/SQRT(1+E$1-C$1)</f>
        <v>5.9558297122785708</v>
      </c>
      <c r="N20" s="55">
        <f>AVERAGE('1998:2023'!K20)</f>
        <v>2.0691886373035562</v>
      </c>
      <c r="O20" s="84">
        <f>STDEV('1998:2023'!K20)/SQRT(1+E$1-C$1)</f>
        <v>5.3747696309260538E-2</v>
      </c>
      <c r="P20" s="55">
        <f>AVERAGE('1998:2023'!N20)</f>
        <v>37.746153846153838</v>
      </c>
      <c r="Q20" s="84">
        <f>STDEV('1998:2023'!N20)/SQRT(1+E$1-C$1)</f>
        <v>4.3589491703646326</v>
      </c>
      <c r="R20" s="55">
        <f>AVERAGE('1998:2023'!O20)</f>
        <v>10.538461538461538</v>
      </c>
      <c r="S20" s="84">
        <f>STDEV('1998:2023'!O20)/SQRT(1+E$1-C$1)</f>
        <v>0.8597508927783305</v>
      </c>
      <c r="T20" s="55">
        <f>AVERAGE('2005:2023'!R20)</f>
        <v>17.31694577674023</v>
      </c>
      <c r="U20" s="84">
        <f>STDEV('2005:2023'!R20)/SQRT(1+E$1-2005)</f>
        <v>0.31083000329088994</v>
      </c>
      <c r="V20" s="55">
        <f>AVERAGE('1998:2023'!S20)</f>
        <v>69.349445531795666</v>
      </c>
      <c r="W20" s="84">
        <f>STDEV('1998:2023'!S20)/SQRT(1+E$1-C$1)</f>
        <v>2.702644039746724</v>
      </c>
      <c r="Y20">
        <f>MAX('1998:2023'!N20)</f>
        <v>97.4</v>
      </c>
      <c r="Z20">
        <f>MIN('1998:2023'!N20)</f>
        <v>7.4</v>
      </c>
    </row>
    <row r="21" spans="1:26" x14ac:dyDescent="0.2">
      <c r="A21" s="54" t="s">
        <v>11</v>
      </c>
      <c r="B21" s="55">
        <f>AVERAGE('1998:2023'!B21)</f>
        <v>5.5996730769230778</v>
      </c>
      <c r="C21" s="84">
        <f>STDEV('1998:2023'!B21)/SQRT(1+E$1-C$1)</f>
        <v>0.21623889781900818</v>
      </c>
      <c r="D21" s="55">
        <f>AVERAGE('1998:2023'!C21)</f>
        <v>13.81994103846154</v>
      </c>
      <c r="E21" s="84">
        <f>STDEV('1998:2023'!C21)/SQRT(1+E$1-C$1)</f>
        <v>0.28072264581720957</v>
      </c>
      <c r="F21" s="55">
        <f>AVERAGE('1998:2023'!D21)</f>
        <v>9.4935652139351419</v>
      </c>
      <c r="G21" s="84">
        <f>STDEV('1998:2023'!D21)/SQRT(1+E$1-C$1)</f>
        <v>0.22407227804982194</v>
      </c>
      <c r="H21" s="55">
        <f>MAX('1998:2023'!E21)</f>
        <v>22.94</v>
      </c>
      <c r="I21" s="55">
        <f>MIN('1998:2023'!G21)</f>
        <v>-6.62</v>
      </c>
      <c r="J21" s="55">
        <f>AVERAGE('1998:2023'!I21)</f>
        <v>77.358611379567051</v>
      </c>
      <c r="K21" s="84">
        <f>STDEV('1998:2023'!I21)/SQRT(1+E$1-C$1)</f>
        <v>1.2390947146432472</v>
      </c>
      <c r="L21" s="55">
        <f>AVERAGE('1998:2023'!J21)</f>
        <v>214.21784492307688</v>
      </c>
      <c r="M21" s="84">
        <f>STDEV('1998:2023'!J21)/SQRT(1+E$1-C$1)</f>
        <v>4.7247119152981618</v>
      </c>
      <c r="N21" s="55">
        <f>AVERAGE('1998:2023'!K21)</f>
        <v>2.6553189845288068</v>
      </c>
      <c r="O21" s="84">
        <f>STDEV('1998:2023'!K21)/SQRT(1+E$1-C$1)</f>
        <v>0.12881386246531595</v>
      </c>
      <c r="P21" s="55">
        <f>AVERAGE('1998:2023'!N21)</f>
        <v>47.723076923076924</v>
      </c>
      <c r="Q21" s="84">
        <f>STDEV('1998:2023'!N21)/SQRT(1+E$1-C$1)</f>
        <v>5.8613317145044457</v>
      </c>
      <c r="R21" s="55">
        <f>AVERAGE('1998:2023'!O21)</f>
        <v>13.26923076923077</v>
      </c>
      <c r="S21" s="84">
        <f>STDEV('1998:2023'!O21)/SQRT(1+E$1-C$1)</f>
        <v>0.79528938575878894</v>
      </c>
      <c r="T21" s="55">
        <f>AVERAGE('2005:2023'!R21)</f>
        <v>10.649705965750792</v>
      </c>
      <c r="U21" s="84">
        <f>STDEV('2005:2023'!R21)/SQRT(1+E$1-2005)</f>
        <v>0.24575971542550429</v>
      </c>
      <c r="V21" s="55">
        <f>AVERAGE('1998:2023'!S21)</f>
        <v>37.84094111985052</v>
      </c>
      <c r="W21" s="84">
        <f>STDEV('1998:2023'!S21)/SQRT(1+E$1-C$1)</f>
        <v>1.8570934065610405</v>
      </c>
      <c r="Y21">
        <f>MAX('1998:2023'!N21)</f>
        <v>138</v>
      </c>
      <c r="Z21">
        <f>MIN('1998:2023'!N21)</f>
        <v>8.1999999999999993</v>
      </c>
    </row>
    <row r="22" spans="1:26" ht="13.5" thickBot="1" x14ac:dyDescent="0.25">
      <c r="A22" s="67" t="s">
        <v>12</v>
      </c>
      <c r="B22" s="68">
        <f>AVERAGE('1998:2023'!B22)</f>
        <v>2.5169801302729531</v>
      </c>
      <c r="C22" s="85">
        <f>STDEV('1998:2023'!B22)/SQRT(1+E$1-C$1)</f>
        <v>0.3204256354306001</v>
      </c>
      <c r="D22" s="68">
        <f>AVERAGE('1998:2023'!C22)</f>
        <v>10.149251851116627</v>
      </c>
      <c r="E22" s="85">
        <f>STDEV('1998:2023'!C22)/SQRT(1+E$1-C$1)</f>
        <v>0.24994366021074427</v>
      </c>
      <c r="F22" s="68">
        <f>AVERAGE('1998:2023'!D22)</f>
        <v>6.1425095428039702</v>
      </c>
      <c r="G22" s="85">
        <f>STDEV('1998:2023'!D22)/SQRT(1+E$1-C$1)</f>
        <v>0.26240072201393461</v>
      </c>
      <c r="H22" s="68">
        <f>MAX('1998:2023'!E22)</f>
        <v>20.6</v>
      </c>
      <c r="I22" s="68">
        <f>MIN('1998:2023'!G22)</f>
        <v>-9.6</v>
      </c>
      <c r="J22" s="68">
        <f>AVERAGE('1998:2023'!I22)</f>
        <v>81.593426661290337</v>
      </c>
      <c r="K22" s="85">
        <f>STDEV('1998:2023'!I22)/SQRT(1+E$1-C$1)</f>
        <v>0.91158831505810156</v>
      </c>
      <c r="L22" s="68">
        <f>AVERAGE('1998:2023'!J22)</f>
        <v>168.69877599999998</v>
      </c>
      <c r="M22" s="85">
        <f>STDEV('1998:2023'!J22)/SQRT(1+E$1-C$1)</f>
        <v>4.340431163071707</v>
      </c>
      <c r="N22" s="68">
        <f>AVERAGE('1998:2023'!K22)</f>
        <v>2.6464120461481411</v>
      </c>
      <c r="O22" s="85">
        <f>STDEV('1998:2023'!K22)/SQRT(1+E$1-C$1)</f>
        <v>0.10510310473085496</v>
      </c>
      <c r="P22" s="68">
        <f>AVERAGE('1998:2023'!N22)</f>
        <v>26.084615384615383</v>
      </c>
      <c r="Q22" s="85">
        <f>STDEV('1998:2023'!N22)/SQRT(1+E$1-C$1)</f>
        <v>3.718232385288192</v>
      </c>
      <c r="R22" s="68">
        <f>AVERAGE('1998:2023'!O22)</f>
        <v>13.153846153846153</v>
      </c>
      <c r="S22" s="85">
        <f>STDEV('1998:2023'!O22)/SQRT(1+E$1-C$1)</f>
        <v>0.89389778746670467</v>
      </c>
      <c r="T22" s="68">
        <f>AVERAGE('2005:2023'!R22)</f>
        <v>6.7653664402942848</v>
      </c>
      <c r="U22" s="85">
        <f>STDEV('2005:2023'!R22)/SQRT(1+E$1-2005)</f>
        <v>0.22775085281103025</v>
      </c>
      <c r="V22" s="68">
        <f>AVERAGE('1998:2023'!S22)</f>
        <v>27.328053276245537</v>
      </c>
      <c r="W22" s="85">
        <f>STDEV('1998:2023'!S22)/SQRT(1+E$1-C$1)</f>
        <v>1.249599316866864</v>
      </c>
      <c r="Y22" s="103">
        <f>MAX('1998:2023'!N22)</f>
        <v>68.8</v>
      </c>
      <c r="Z22" s="103">
        <f>MIN('1998:2023'!N22)</f>
        <v>1.4</v>
      </c>
    </row>
    <row r="23" spans="1:26" ht="13.5" thickTop="1" x14ac:dyDescent="0.2">
      <c r="A23" s="54" t="s">
        <v>32</v>
      </c>
      <c r="B23" s="23">
        <f>AVERAGE(B11:B22)</f>
        <v>8.9208859262776379</v>
      </c>
      <c r="C23" s="23"/>
      <c r="D23" s="23">
        <f>AVERAGE(D11:D22)</f>
        <v>20.010041400477078</v>
      </c>
      <c r="E23" s="23"/>
      <c r="F23" s="23">
        <f>AVERAGE(F11:F22)</f>
        <v>14.124068560385586</v>
      </c>
      <c r="G23" s="23"/>
      <c r="H23" s="23">
        <f>MAX(H11:H22)</f>
        <v>42.32</v>
      </c>
      <c r="I23" s="23">
        <f>MIN(I11:I22)</f>
        <v>-9.6</v>
      </c>
      <c r="J23" s="23">
        <f>AVERAGE(J11:J22)</f>
        <v>67.296696164624962</v>
      </c>
      <c r="K23" s="51"/>
      <c r="L23" s="25">
        <f>SUM(L11:L22)</f>
        <v>5667.6020923076921</v>
      </c>
      <c r="M23" s="25"/>
      <c r="N23" s="23">
        <f>AVERAGE(N11:N22)</f>
        <v>2.7426840879214178</v>
      </c>
      <c r="O23" s="23"/>
      <c r="P23" s="25">
        <f>SUM(P11:P22)</f>
        <v>433.58461538461546</v>
      </c>
      <c r="Q23" s="23"/>
      <c r="R23" s="25">
        <f>SUM(R11:R22)</f>
        <v>118.80769230769232</v>
      </c>
      <c r="S23" s="23"/>
      <c r="T23" s="23">
        <f>AVERAGE(T11:T22)</f>
        <v>16.126031925251841</v>
      </c>
      <c r="U23" s="23"/>
      <c r="V23" s="25">
        <f>SUM(V11:V22)</f>
        <v>1174.8575922374032</v>
      </c>
      <c r="W23" s="23"/>
      <c r="Y23">
        <f>MAX(Y11:Y22)</f>
        <v>164.6</v>
      </c>
      <c r="Z23">
        <f>MIN(Z11:Z22)</f>
        <v>0</v>
      </c>
    </row>
    <row r="24" spans="1:26" ht="14.25" x14ac:dyDescent="0.2">
      <c r="B24" s="59"/>
      <c r="C24" s="59"/>
      <c r="D24" s="59"/>
      <c r="E24" s="59"/>
      <c r="F24" s="59"/>
      <c r="G24" s="57"/>
      <c r="H24" s="57"/>
      <c r="I24" s="57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</row>
    <row r="25" spans="1:26" ht="14.25" x14ac:dyDescent="0.2">
      <c r="B25" s="59"/>
      <c r="C25" s="59"/>
      <c r="D25" s="59"/>
      <c r="E25" s="59"/>
      <c r="F25" s="59"/>
      <c r="G25" s="57"/>
      <c r="H25" s="57"/>
      <c r="I25" s="57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</sheetData>
  <phoneticPr fontId="0" type="noConversion"/>
  <pageMargins left="0.75" right="0.75" top="1" bottom="1" header="0" footer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K39" sqref="K39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119" t="s">
        <v>126</v>
      </c>
      <c r="B2" s="119" t="s">
        <v>127</v>
      </c>
      <c r="C2" s="1" t="s">
        <v>128</v>
      </c>
    </row>
    <row r="3" spans="1:3" x14ac:dyDescent="0.2">
      <c r="A3" s="120" t="s">
        <v>50</v>
      </c>
      <c r="B3" s="121" t="s">
        <v>27</v>
      </c>
      <c r="C3" t="s">
        <v>129</v>
      </c>
    </row>
    <row r="4" spans="1:3" x14ac:dyDescent="0.2">
      <c r="A4" s="120" t="s">
        <v>51</v>
      </c>
      <c r="B4" s="121" t="s">
        <v>27</v>
      </c>
      <c r="C4" t="s">
        <v>130</v>
      </c>
    </row>
    <row r="5" spans="1:3" x14ac:dyDescent="0.2">
      <c r="A5" s="120" t="s">
        <v>52</v>
      </c>
      <c r="B5" s="121" t="s">
        <v>27</v>
      </c>
      <c r="C5" t="s">
        <v>131</v>
      </c>
    </row>
    <row r="6" spans="1:3" x14ac:dyDescent="0.2">
      <c r="A6" s="120" t="s">
        <v>17</v>
      </c>
      <c r="B6" s="121" t="s">
        <v>27</v>
      </c>
      <c r="C6" t="s">
        <v>132</v>
      </c>
    </row>
    <row r="7" spans="1:3" x14ac:dyDescent="0.2">
      <c r="A7" s="120" t="s">
        <v>18</v>
      </c>
      <c r="B7" s="121"/>
      <c r="C7" t="s">
        <v>133</v>
      </c>
    </row>
    <row r="8" spans="1:3" x14ac:dyDescent="0.2">
      <c r="A8" s="120" t="s">
        <v>19</v>
      </c>
      <c r="B8" s="121" t="s">
        <v>27</v>
      </c>
      <c r="C8" t="s">
        <v>134</v>
      </c>
    </row>
    <row r="9" spans="1:3" x14ac:dyDescent="0.2">
      <c r="A9" s="120" t="s">
        <v>18</v>
      </c>
      <c r="B9" s="121"/>
      <c r="C9" t="s">
        <v>135</v>
      </c>
    </row>
    <row r="10" spans="1:3" x14ac:dyDescent="0.2">
      <c r="A10" s="120" t="s">
        <v>20</v>
      </c>
      <c r="B10" s="121" t="s">
        <v>28</v>
      </c>
      <c r="C10" t="s">
        <v>136</v>
      </c>
    </row>
    <row r="11" spans="1:3" x14ac:dyDescent="0.2">
      <c r="A11" s="120" t="s">
        <v>21</v>
      </c>
      <c r="B11" s="121" t="s">
        <v>29</v>
      </c>
      <c r="C11" t="s">
        <v>137</v>
      </c>
    </row>
    <row r="12" spans="1:3" x14ac:dyDescent="0.2">
      <c r="A12" s="120" t="s">
        <v>22</v>
      </c>
      <c r="B12" s="121" t="s">
        <v>30</v>
      </c>
      <c r="C12" t="s">
        <v>138</v>
      </c>
    </row>
    <row r="13" spans="1:3" x14ac:dyDescent="0.2">
      <c r="A13" s="120" t="s">
        <v>23</v>
      </c>
      <c r="B13" s="121" t="s">
        <v>30</v>
      </c>
      <c r="C13" t="s">
        <v>139</v>
      </c>
    </row>
    <row r="14" spans="1:3" x14ac:dyDescent="0.2">
      <c r="A14" s="120" t="s">
        <v>18</v>
      </c>
      <c r="B14" s="121"/>
      <c r="C14" t="s">
        <v>140</v>
      </c>
    </row>
    <row r="15" spans="1:3" x14ac:dyDescent="0.2">
      <c r="A15" s="120" t="s">
        <v>24</v>
      </c>
      <c r="B15" s="121" t="s">
        <v>31</v>
      </c>
      <c r="C15" t="s">
        <v>141</v>
      </c>
    </row>
    <row r="16" spans="1:3" x14ac:dyDescent="0.2">
      <c r="A16" s="120" t="s">
        <v>54</v>
      </c>
      <c r="B16" s="121"/>
      <c r="C16" t="s">
        <v>142</v>
      </c>
    </row>
    <row r="17" spans="1:4" x14ac:dyDescent="0.2">
      <c r="A17" s="120" t="s">
        <v>26</v>
      </c>
      <c r="B17" s="121" t="s">
        <v>31</v>
      </c>
      <c r="C17" t="s">
        <v>143</v>
      </c>
    </row>
    <row r="18" spans="1:4" x14ac:dyDescent="0.2">
      <c r="A18" s="120" t="s">
        <v>18</v>
      </c>
      <c r="B18" s="121"/>
      <c r="C18" t="s">
        <v>144</v>
      </c>
    </row>
    <row r="19" spans="1:4" x14ac:dyDescent="0.2">
      <c r="A19" s="120" t="s">
        <v>101</v>
      </c>
      <c r="B19" s="122" t="s">
        <v>34</v>
      </c>
      <c r="C19" t="s">
        <v>145</v>
      </c>
    </row>
    <row r="20" spans="1:4" x14ac:dyDescent="0.2">
      <c r="A20" s="120" t="s">
        <v>146</v>
      </c>
      <c r="B20" s="121" t="s">
        <v>31</v>
      </c>
      <c r="C20" t="s">
        <v>147</v>
      </c>
      <c r="D20" t="s">
        <v>148</v>
      </c>
    </row>
    <row r="24" spans="1:4" x14ac:dyDescent="0.2">
      <c r="A24" s="60"/>
      <c r="B24" s="60"/>
    </row>
    <row r="25" spans="1:4" x14ac:dyDescent="0.2">
      <c r="A25" s="53"/>
      <c r="B25" s="53"/>
    </row>
    <row r="26" spans="1:4" x14ac:dyDescent="0.2">
      <c r="A26" s="53"/>
      <c r="B26" s="53"/>
    </row>
    <row r="27" spans="1:4" x14ac:dyDescent="0.2">
      <c r="A27" s="53"/>
      <c r="B27" s="53"/>
    </row>
    <row r="28" spans="1:4" x14ac:dyDescent="0.2">
      <c r="A28" s="53"/>
      <c r="B28" s="53"/>
    </row>
    <row r="29" spans="1:4" x14ac:dyDescent="0.2">
      <c r="A29" s="53"/>
      <c r="B29" s="53"/>
    </row>
    <row r="30" spans="1:4" x14ac:dyDescent="0.2">
      <c r="A30" s="60"/>
      <c r="B30" s="60"/>
    </row>
    <row r="31" spans="1:4" x14ac:dyDescent="0.2">
      <c r="A31" s="53"/>
      <c r="B31" s="53"/>
    </row>
    <row r="32" spans="1:4" x14ac:dyDescent="0.2">
      <c r="A32" s="53"/>
    </row>
    <row r="33" spans="1:2" x14ac:dyDescent="0.2">
      <c r="A33" s="53"/>
    </row>
    <row r="34" spans="1:2" x14ac:dyDescent="0.2">
      <c r="A34" s="53"/>
      <c r="B34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H40" sqref="H40"/>
    </sheetView>
  </sheetViews>
  <sheetFormatPr baseColWidth="10" defaultRowHeight="12.75" x14ac:dyDescent="0.2"/>
  <cols>
    <col min="1" max="1" width="11.5703125" bestFit="1" customWidth="1"/>
    <col min="2" max="2" width="7.42578125" customWidth="1"/>
    <col min="3" max="3" width="6.5703125" bestFit="1" customWidth="1"/>
    <col min="4" max="4" width="5.28515625" bestFit="1" customWidth="1"/>
    <col min="5" max="5" width="6.42578125" bestFit="1" customWidth="1"/>
    <col min="6" max="6" width="7.5703125" bestFit="1" customWidth="1"/>
    <col min="7" max="7" width="5.5703125" customWidth="1"/>
    <col min="8" max="8" width="7.5703125" bestFit="1" customWidth="1"/>
    <col min="9" max="9" width="5.28515625" bestFit="1" customWidth="1"/>
    <col min="10" max="10" width="7.42578125" bestFit="1" customWidth="1"/>
    <col min="11" max="11" width="5.7109375" bestFit="1" customWidth="1"/>
    <col min="12" max="12" width="9.140625" bestFit="1" customWidth="1"/>
    <col min="13" max="13" width="7.5703125" bestFit="1" customWidth="1"/>
    <col min="14" max="14" width="6.85546875" bestFit="1" customWidth="1"/>
    <col min="15" max="15" width="8" bestFit="1" customWidth="1"/>
    <col min="16" max="16" width="5.7109375" bestFit="1" customWidth="1"/>
    <col min="17" max="17" width="7.5703125" bestFit="1" customWidth="1"/>
    <col min="18" max="18" width="7.5703125" customWidth="1"/>
    <col min="19" max="19" width="7.140625" bestFit="1" customWidth="1"/>
  </cols>
  <sheetData>
    <row r="1" spans="1:20" s="53" customFormat="1" x14ac:dyDescent="0.2">
      <c r="B1" s="54" t="s">
        <v>13</v>
      </c>
    </row>
    <row r="2" spans="1:20" s="53" customFormat="1" x14ac:dyDescent="0.2">
      <c r="B2" s="54" t="s">
        <v>62</v>
      </c>
    </row>
    <row r="3" spans="1:20" x14ac:dyDescent="0.2">
      <c r="B3" s="1" t="s">
        <v>63</v>
      </c>
    </row>
    <row r="5" spans="1:20" x14ac:dyDescent="0.2">
      <c r="B5" s="42"/>
      <c r="C5" s="42"/>
      <c r="D5" s="42"/>
      <c r="E5" s="27"/>
      <c r="F5" s="27"/>
      <c r="G5" s="42"/>
      <c r="H5" s="42"/>
      <c r="I5" s="42"/>
      <c r="J5" s="42"/>
    </row>
    <row r="6" spans="1:20" x14ac:dyDescent="0.2">
      <c r="B6" s="1" t="s">
        <v>44</v>
      </c>
      <c r="J6" s="42"/>
    </row>
    <row r="7" spans="1:20" x14ac:dyDescent="0.2">
      <c r="A7" s="1"/>
      <c r="B7" s="1" t="s">
        <v>77</v>
      </c>
      <c r="H7" s="1"/>
      <c r="I7" s="1"/>
      <c r="J7" s="1"/>
    </row>
    <row r="9" spans="1:20" x14ac:dyDescent="0.2">
      <c r="B9" s="3" t="s">
        <v>46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18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18</v>
      </c>
      <c r="N9" s="3" t="s">
        <v>24</v>
      </c>
      <c r="O9" s="3" t="s">
        <v>25</v>
      </c>
      <c r="P9" s="3" t="s">
        <v>26</v>
      </c>
      <c r="Q9" s="3" t="s">
        <v>18</v>
      </c>
      <c r="R9" s="3" t="s">
        <v>102</v>
      </c>
      <c r="S9" s="52" t="s">
        <v>60</v>
      </c>
    </row>
    <row r="10" spans="1:20" x14ac:dyDescent="0.2">
      <c r="B10" s="4" t="s">
        <v>27</v>
      </c>
      <c r="C10" s="4" t="s">
        <v>27</v>
      </c>
      <c r="D10" s="4" t="s">
        <v>27</v>
      </c>
      <c r="E10" s="4" t="s">
        <v>27</v>
      </c>
      <c r="F10" s="4"/>
      <c r="G10" s="4" t="s">
        <v>27</v>
      </c>
      <c r="H10" s="4"/>
      <c r="I10" s="4" t="s">
        <v>28</v>
      </c>
      <c r="J10" s="4" t="s">
        <v>29</v>
      </c>
      <c r="K10" s="4" t="s">
        <v>30</v>
      </c>
      <c r="L10" s="4" t="s">
        <v>30</v>
      </c>
      <c r="M10" s="4"/>
      <c r="N10" s="4" t="s">
        <v>31</v>
      </c>
      <c r="O10" s="4"/>
      <c r="P10" s="4" t="s">
        <v>31</v>
      </c>
      <c r="Q10" s="4"/>
      <c r="R10" s="4" t="s">
        <v>27</v>
      </c>
      <c r="S10" s="4" t="s">
        <v>31</v>
      </c>
    </row>
    <row r="11" spans="1:20" s="47" customFormat="1" x14ac:dyDescent="0.2">
      <c r="A11" s="5" t="s">
        <v>1</v>
      </c>
      <c r="B11" s="7">
        <v>1.890323</v>
      </c>
      <c r="C11" s="7">
        <v>10.074194</v>
      </c>
      <c r="D11" s="7">
        <v>5.480645</v>
      </c>
      <c r="E11" s="7">
        <v>14.9</v>
      </c>
      <c r="F11" s="105">
        <v>36189</v>
      </c>
      <c r="G11" s="7">
        <v>-1.2</v>
      </c>
      <c r="H11" s="105">
        <v>36191</v>
      </c>
      <c r="I11" s="7">
        <v>84.9</v>
      </c>
      <c r="J11" s="7">
        <v>204.6</v>
      </c>
      <c r="K11" s="7">
        <v>3.295354838709676</v>
      </c>
      <c r="L11" s="7">
        <v>17.600000000000001</v>
      </c>
      <c r="M11" s="105">
        <v>36189</v>
      </c>
      <c r="N11" s="47">
        <v>48</v>
      </c>
      <c r="O11" s="50">
        <v>11</v>
      </c>
      <c r="P11" s="71">
        <v>25.2</v>
      </c>
      <c r="Q11" s="105">
        <v>36169</v>
      </c>
      <c r="R11" s="50"/>
      <c r="S11" s="71">
        <v>30.02344635411287</v>
      </c>
    </row>
    <row r="12" spans="1:20" s="46" customFormat="1" x14ac:dyDescent="0.2">
      <c r="A12" s="10" t="s">
        <v>2</v>
      </c>
      <c r="B12" s="11">
        <v>4.2321429999999998</v>
      </c>
      <c r="C12" s="11">
        <v>11.153570999999999</v>
      </c>
      <c r="D12" s="11">
        <v>7.4607140000000003</v>
      </c>
      <c r="E12" s="11">
        <v>18.2</v>
      </c>
      <c r="F12" s="105">
        <v>36212</v>
      </c>
      <c r="G12" s="11">
        <v>-1.8</v>
      </c>
      <c r="H12" s="105">
        <v>36205</v>
      </c>
      <c r="I12" s="11">
        <v>71.8</v>
      </c>
      <c r="J12" s="11">
        <v>248.5</v>
      </c>
      <c r="K12" s="11">
        <v>5.6812857142857141</v>
      </c>
      <c r="L12" s="11">
        <v>17.899999999999999</v>
      </c>
      <c r="M12" s="105">
        <v>36192</v>
      </c>
      <c r="N12" s="47">
        <v>23.6</v>
      </c>
      <c r="O12" s="13">
        <v>6</v>
      </c>
      <c r="P12" s="29">
        <v>5.6</v>
      </c>
      <c r="Q12" s="105">
        <v>36200</v>
      </c>
      <c r="R12" s="13"/>
      <c r="S12" s="29">
        <v>55.908958614155139</v>
      </c>
    </row>
    <row r="13" spans="1:20" s="46" customFormat="1" x14ac:dyDescent="0.2">
      <c r="A13" s="10" t="s">
        <v>3</v>
      </c>
      <c r="B13" s="11">
        <v>5.5612899999999996</v>
      </c>
      <c r="C13" s="11">
        <v>15.674194</v>
      </c>
      <c r="D13" s="11">
        <v>10.193548</v>
      </c>
      <c r="E13" s="11">
        <v>23</v>
      </c>
      <c r="F13" s="105">
        <v>36250</v>
      </c>
      <c r="G13" s="11">
        <v>-1.1000000000000001</v>
      </c>
      <c r="H13" s="105">
        <v>36226</v>
      </c>
      <c r="I13" s="11">
        <v>70.3</v>
      </c>
      <c r="J13" s="11">
        <v>438.4</v>
      </c>
      <c r="K13" s="11">
        <v>4.0221935483870972</v>
      </c>
      <c r="L13" s="11">
        <v>15.4</v>
      </c>
      <c r="M13" s="105">
        <v>36245</v>
      </c>
      <c r="N13" s="47">
        <v>39.4</v>
      </c>
      <c r="O13" s="13">
        <v>13</v>
      </c>
      <c r="P13" s="29">
        <v>8.8000000000000007</v>
      </c>
      <c r="Q13" s="105">
        <v>36232</v>
      </c>
      <c r="R13" s="13"/>
      <c r="S13" s="29">
        <v>86.765434482228713</v>
      </c>
    </row>
    <row r="14" spans="1:20" s="46" customFormat="1" x14ac:dyDescent="0.2">
      <c r="A14" s="10" t="s">
        <v>4</v>
      </c>
      <c r="B14" s="11">
        <v>6.733333</v>
      </c>
      <c r="C14" s="11">
        <v>18.656666999999999</v>
      </c>
      <c r="D14" s="11">
        <v>12.486667000000001</v>
      </c>
      <c r="E14" s="11">
        <v>27.4</v>
      </c>
      <c r="F14" s="105">
        <v>36255</v>
      </c>
      <c r="G14" s="11">
        <v>-1.1000000000000001</v>
      </c>
      <c r="H14" s="105">
        <v>36266</v>
      </c>
      <c r="I14" s="11">
        <v>65.3</v>
      </c>
      <c r="J14" s="11">
        <v>560.1</v>
      </c>
      <c r="K14" s="11">
        <v>3.5139666666666662</v>
      </c>
      <c r="L14" s="11">
        <v>15.9</v>
      </c>
      <c r="M14" s="105">
        <v>36258</v>
      </c>
      <c r="N14" s="47">
        <v>51.6</v>
      </c>
      <c r="O14" s="13">
        <v>13</v>
      </c>
      <c r="P14" s="29">
        <v>11.8</v>
      </c>
      <c r="Q14" s="105">
        <v>36278</v>
      </c>
      <c r="R14" s="13"/>
      <c r="S14" s="29">
        <v>111.39067593621772</v>
      </c>
    </row>
    <row r="15" spans="1:20" s="46" customFormat="1" x14ac:dyDescent="0.2">
      <c r="A15" s="10" t="s">
        <v>5</v>
      </c>
      <c r="B15" s="11">
        <v>12.303226</v>
      </c>
      <c r="C15" s="11">
        <v>23.929031999999999</v>
      </c>
      <c r="D15" s="11">
        <v>17.899999999999999</v>
      </c>
      <c r="E15" s="11">
        <v>31.3</v>
      </c>
      <c r="F15" s="105">
        <v>36310</v>
      </c>
      <c r="G15" s="11">
        <v>8.9</v>
      </c>
      <c r="H15" s="105">
        <v>36297</v>
      </c>
      <c r="I15" s="11">
        <v>67.400000000000006</v>
      </c>
      <c r="J15" s="11">
        <v>640.5</v>
      </c>
      <c r="K15" s="11">
        <v>2.73</v>
      </c>
      <c r="L15" s="11">
        <v>12.2</v>
      </c>
      <c r="M15" s="105">
        <v>36310</v>
      </c>
      <c r="N15" s="47">
        <v>32.4</v>
      </c>
      <c r="O15" s="13">
        <v>13</v>
      </c>
      <c r="P15" s="29">
        <v>8.1999999999999993</v>
      </c>
      <c r="Q15" s="105">
        <v>36294</v>
      </c>
      <c r="R15" s="13"/>
      <c r="S15" s="29">
        <v>138.46332260969427</v>
      </c>
    </row>
    <row r="16" spans="1:20" s="46" customFormat="1" x14ac:dyDescent="0.2">
      <c r="A16" s="10" t="s">
        <v>6</v>
      </c>
      <c r="B16" s="11">
        <v>13.816667000000001</v>
      </c>
      <c r="C16" s="11">
        <v>25.916667</v>
      </c>
      <c r="D16" s="11">
        <v>19.446667000000001</v>
      </c>
      <c r="E16" s="11">
        <v>34</v>
      </c>
      <c r="F16" s="105">
        <v>36336</v>
      </c>
      <c r="G16" s="11">
        <v>10</v>
      </c>
      <c r="H16" s="105">
        <v>36319</v>
      </c>
      <c r="I16" s="11">
        <v>61.3</v>
      </c>
      <c r="J16" s="11">
        <v>730.6</v>
      </c>
      <c r="K16" s="11">
        <v>2.734233333333334</v>
      </c>
      <c r="L16" s="11">
        <v>12.2</v>
      </c>
      <c r="M16" s="105">
        <v>36330</v>
      </c>
      <c r="N16" s="47">
        <v>24.4</v>
      </c>
      <c r="O16" s="13">
        <v>7</v>
      </c>
      <c r="P16" s="29">
        <v>13</v>
      </c>
      <c r="Q16" s="105">
        <v>36328</v>
      </c>
      <c r="R16" s="13"/>
      <c r="S16" s="29">
        <v>158.73801357725841</v>
      </c>
      <c r="T16" s="70"/>
    </row>
    <row r="17" spans="1:20" s="46" customFormat="1" x14ac:dyDescent="0.2">
      <c r="A17" s="10" t="s">
        <v>7</v>
      </c>
      <c r="B17" s="11">
        <v>17</v>
      </c>
      <c r="C17" s="11">
        <v>29.825806</v>
      </c>
      <c r="D17" s="11">
        <v>22.729032</v>
      </c>
      <c r="E17" s="11">
        <v>37.299999999999997</v>
      </c>
      <c r="F17" s="105">
        <v>36343</v>
      </c>
      <c r="G17" s="11">
        <v>14.7</v>
      </c>
      <c r="H17" s="105">
        <v>36342</v>
      </c>
      <c r="I17" s="11">
        <v>62.5</v>
      </c>
      <c r="J17" s="11">
        <v>755.8</v>
      </c>
      <c r="K17" s="11">
        <v>2.5787096774193548</v>
      </c>
      <c r="L17" s="11">
        <v>19.3</v>
      </c>
      <c r="M17" s="105">
        <v>36359</v>
      </c>
      <c r="N17" s="47">
        <v>76.599999999999994</v>
      </c>
      <c r="O17" s="13">
        <v>11</v>
      </c>
      <c r="P17" s="29">
        <v>34.6</v>
      </c>
      <c r="Q17" s="105">
        <v>36359</v>
      </c>
      <c r="R17" s="13"/>
      <c r="S17" s="29">
        <v>181.813155273446</v>
      </c>
      <c r="T17" s="70"/>
    </row>
    <row r="18" spans="1:20" s="46" customFormat="1" x14ac:dyDescent="0.2">
      <c r="A18" s="10" t="s">
        <v>8</v>
      </c>
      <c r="B18" s="11">
        <v>17.225805999999999</v>
      </c>
      <c r="C18" s="11">
        <v>29.964516</v>
      </c>
      <c r="D18" s="11">
        <v>23.096774</v>
      </c>
      <c r="E18" s="11">
        <v>35.200000000000003</v>
      </c>
      <c r="F18" s="105">
        <v>36396</v>
      </c>
      <c r="G18" s="11">
        <v>12.8</v>
      </c>
      <c r="H18" s="105">
        <v>36386</v>
      </c>
      <c r="I18" s="11">
        <v>63</v>
      </c>
      <c r="J18" s="11">
        <v>651</v>
      </c>
      <c r="K18" s="11">
        <v>2.1923870967741941</v>
      </c>
      <c r="L18" s="11">
        <v>11.6</v>
      </c>
      <c r="M18" s="105">
        <v>36379</v>
      </c>
      <c r="N18" s="47">
        <v>13.8</v>
      </c>
      <c r="O18" s="13">
        <v>4</v>
      </c>
      <c r="P18" s="29">
        <v>9.1999999999999993</v>
      </c>
      <c r="Q18" s="105">
        <v>36397</v>
      </c>
      <c r="R18" s="13"/>
      <c r="S18" s="29">
        <v>156.01141492087865</v>
      </c>
    </row>
    <row r="19" spans="1:20" s="46" customFormat="1" x14ac:dyDescent="0.2">
      <c r="A19" s="10" t="s">
        <v>9</v>
      </c>
      <c r="B19" s="11">
        <v>14.053333</v>
      </c>
      <c r="C19" s="11">
        <v>25.56</v>
      </c>
      <c r="D19" s="11">
        <v>19.600000000000001</v>
      </c>
      <c r="E19" s="11">
        <v>33.4</v>
      </c>
      <c r="F19" s="105">
        <v>36405</v>
      </c>
      <c r="G19" s="11">
        <v>8.6999999999999993</v>
      </c>
      <c r="H19" s="105">
        <v>36423</v>
      </c>
      <c r="I19" s="11">
        <v>70.5</v>
      </c>
      <c r="J19" s="11">
        <v>456</v>
      </c>
      <c r="K19" s="11">
        <v>1.8495333333333335</v>
      </c>
      <c r="L19" s="11">
        <v>11.1</v>
      </c>
      <c r="M19" s="105">
        <v>36425</v>
      </c>
      <c r="N19" s="47">
        <v>67.599999999999994</v>
      </c>
      <c r="O19" s="13">
        <v>11</v>
      </c>
      <c r="P19" s="29">
        <v>26</v>
      </c>
      <c r="Q19" s="105">
        <v>36416</v>
      </c>
      <c r="R19" s="13"/>
      <c r="S19" s="29">
        <v>98.584488837210429</v>
      </c>
    </row>
    <row r="20" spans="1:20" s="46" customFormat="1" x14ac:dyDescent="0.2">
      <c r="A20" s="10" t="s">
        <v>10</v>
      </c>
      <c r="B20" s="11">
        <v>9.8193549999999998</v>
      </c>
      <c r="C20" s="11">
        <v>19.206451999999999</v>
      </c>
      <c r="D20" s="11">
        <v>14.312903</v>
      </c>
      <c r="E20" s="11">
        <v>23.5</v>
      </c>
      <c r="F20" s="105">
        <v>36435</v>
      </c>
      <c r="G20" s="11">
        <v>5.7</v>
      </c>
      <c r="H20" s="105">
        <v>36439</v>
      </c>
      <c r="I20" s="11">
        <v>79.400000000000006</v>
      </c>
      <c r="J20" s="11">
        <v>308.7</v>
      </c>
      <c r="K20" s="11">
        <v>1.6621290322580644</v>
      </c>
      <c r="L20" s="11">
        <v>12.1</v>
      </c>
      <c r="M20" s="105">
        <v>36456</v>
      </c>
      <c r="N20" s="47">
        <v>43.6</v>
      </c>
      <c r="O20" s="13">
        <v>11</v>
      </c>
      <c r="P20" s="29">
        <v>8</v>
      </c>
      <c r="Q20" s="105">
        <v>36445</v>
      </c>
      <c r="R20" s="13"/>
      <c r="S20" s="29">
        <v>54.008018126885986</v>
      </c>
    </row>
    <row r="21" spans="1:20" s="46" customFormat="1" x14ac:dyDescent="0.2">
      <c r="A21" s="10" t="s">
        <v>11</v>
      </c>
      <c r="B21" s="11">
        <v>4.47</v>
      </c>
      <c r="C21" s="11">
        <v>10.826667</v>
      </c>
      <c r="D21" s="11">
        <v>7.4033329999999999</v>
      </c>
      <c r="E21" s="11">
        <v>20.399999999999999</v>
      </c>
      <c r="F21" s="105">
        <v>36465</v>
      </c>
      <c r="G21" s="11">
        <v>-0.6</v>
      </c>
      <c r="H21" s="105">
        <v>36490</v>
      </c>
      <c r="I21" s="11">
        <v>80.599999999999994</v>
      </c>
      <c r="J21" s="11">
        <v>195.4</v>
      </c>
      <c r="K21" s="11">
        <v>3.4197333333333337</v>
      </c>
      <c r="L21" s="11">
        <v>13.4</v>
      </c>
      <c r="M21" s="105">
        <v>36472</v>
      </c>
      <c r="N21" s="47">
        <v>46.6</v>
      </c>
      <c r="O21" s="13">
        <v>11</v>
      </c>
      <c r="P21" s="29">
        <v>21.6</v>
      </c>
      <c r="Q21" s="105">
        <v>36478</v>
      </c>
      <c r="R21" s="13"/>
      <c r="S21" s="29">
        <v>37.249383950831373</v>
      </c>
    </row>
    <row r="22" spans="1:20" s="46" customFormat="1" ht="13.5" thickBot="1" x14ac:dyDescent="0.25">
      <c r="A22" s="18" t="s">
        <v>12</v>
      </c>
      <c r="B22" s="19">
        <v>1.5419350000000001</v>
      </c>
      <c r="C22" s="19">
        <v>10.129032</v>
      </c>
      <c r="D22" s="19">
        <v>5.6354839999999999</v>
      </c>
      <c r="E22" s="19">
        <v>20.6</v>
      </c>
      <c r="F22" s="109">
        <v>36521</v>
      </c>
      <c r="G22" s="19">
        <v>-2.2000000000000002</v>
      </c>
      <c r="H22" s="109">
        <v>36502</v>
      </c>
      <c r="I22" s="19">
        <v>83.2</v>
      </c>
      <c r="J22" s="19">
        <v>181.8</v>
      </c>
      <c r="K22" s="19">
        <v>2.6209999999999996</v>
      </c>
      <c r="L22" s="19">
        <v>15.3</v>
      </c>
      <c r="M22" s="109">
        <v>36522</v>
      </c>
      <c r="N22" s="21">
        <v>30</v>
      </c>
      <c r="O22" s="21">
        <v>12</v>
      </c>
      <c r="P22" s="72">
        <v>8.6</v>
      </c>
      <c r="Q22" s="109">
        <v>36509</v>
      </c>
      <c r="R22" s="21"/>
      <c r="S22" s="72">
        <v>26.655927791611976</v>
      </c>
    </row>
    <row r="23" spans="1:20" ht="13.5" thickTop="1" x14ac:dyDescent="0.2">
      <c r="A23" s="1" t="s">
        <v>32</v>
      </c>
      <c r="B23" s="23">
        <f>AVERAGE(B11:B22)</f>
        <v>9.0539509166666665</v>
      </c>
      <c r="C23" s="23">
        <f t="shared" ref="C23:K23" si="0">AVERAGE(C11:C22)</f>
        <v>19.243066499999998</v>
      </c>
      <c r="D23" s="23">
        <f t="shared" si="0"/>
        <v>13.812147250000001</v>
      </c>
      <c r="E23" s="23">
        <f>MAX(E11:E22)</f>
        <v>37.299999999999997</v>
      </c>
      <c r="F23" s="24">
        <v>38535</v>
      </c>
      <c r="G23" s="23">
        <f>MIN(G11:G22)</f>
        <v>-2.2000000000000002</v>
      </c>
      <c r="H23" s="24">
        <v>38694</v>
      </c>
      <c r="I23" s="23">
        <f t="shared" si="0"/>
        <v>71.683333333333337</v>
      </c>
      <c r="J23" s="23">
        <f>SUM(J11:J22)</f>
        <v>5371.4</v>
      </c>
      <c r="K23" s="23">
        <f t="shared" si="0"/>
        <v>3.0250438812083975</v>
      </c>
      <c r="L23" s="23">
        <f>MAX(L11:L22)</f>
        <v>19.3</v>
      </c>
      <c r="M23" s="24">
        <v>38551</v>
      </c>
      <c r="N23" s="23">
        <f>SUM(N11:N22)</f>
        <v>497.6</v>
      </c>
      <c r="O23" s="25">
        <f>SUM(O11:O22)</f>
        <v>123</v>
      </c>
      <c r="P23" s="23">
        <f>MAX(P11:P22)</f>
        <v>34.6</v>
      </c>
      <c r="Q23" s="24">
        <v>38551</v>
      </c>
      <c r="R23" s="24"/>
      <c r="S23" s="23">
        <f>SUM(S11:S22)</f>
        <v>1135.6122404745315</v>
      </c>
    </row>
    <row r="24" spans="1:20" ht="14.25" x14ac:dyDescent="0.2">
      <c r="B24" s="26"/>
      <c r="C24" s="26"/>
      <c r="D24" s="26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6" spans="1:20" s="74" customFormat="1" x14ac:dyDescent="0.2">
      <c r="A26" s="73" t="s">
        <v>47</v>
      </c>
    </row>
    <row r="27" spans="1:20" s="74" customFormat="1" x14ac:dyDescent="0.2"/>
    <row r="28" spans="1:20" s="74" customFormat="1" x14ac:dyDescent="0.2">
      <c r="B28" s="74" t="s">
        <v>33</v>
      </c>
      <c r="E28" s="74">
        <v>-0.4</v>
      </c>
      <c r="F28" s="74" t="s">
        <v>34</v>
      </c>
      <c r="G28" s="74" t="s">
        <v>81</v>
      </c>
    </row>
    <row r="29" spans="1:20" s="74" customFormat="1" x14ac:dyDescent="0.2">
      <c r="B29" s="74" t="s">
        <v>35</v>
      </c>
      <c r="E29" s="74">
        <v>-1.1000000000000001</v>
      </c>
      <c r="F29" s="74" t="s">
        <v>34</v>
      </c>
      <c r="G29" s="74" t="s">
        <v>80</v>
      </c>
    </row>
    <row r="30" spans="1:20" s="74" customFormat="1" x14ac:dyDescent="0.2">
      <c r="B30" s="74" t="s">
        <v>36</v>
      </c>
      <c r="E30" s="74">
        <v>218</v>
      </c>
      <c r="F30" s="53" t="s">
        <v>41</v>
      </c>
    </row>
    <row r="31" spans="1:20" s="74" customFormat="1" x14ac:dyDescent="0.2"/>
    <row r="32" spans="1:20" s="74" customFormat="1" x14ac:dyDescent="0.2">
      <c r="A32" s="73" t="s">
        <v>37</v>
      </c>
      <c r="B32" s="73"/>
      <c r="C32" s="73"/>
      <c r="D32" s="73"/>
      <c r="E32" s="73"/>
      <c r="F32" s="73"/>
      <c r="G32" s="73"/>
      <c r="H32" s="73"/>
    </row>
    <row r="33" spans="2:6" s="74" customFormat="1" x14ac:dyDescent="0.2"/>
    <row r="34" spans="2:6" s="74" customFormat="1" x14ac:dyDescent="0.2">
      <c r="B34">
        <v>-1</v>
      </c>
      <c r="C34" t="s">
        <v>39</v>
      </c>
      <c r="D34" s="45">
        <v>0</v>
      </c>
      <c r="E34" t="s">
        <v>34</v>
      </c>
      <c r="F34" s="74" t="s">
        <v>82</v>
      </c>
    </row>
    <row r="35" spans="2:6" s="74" customFormat="1" x14ac:dyDescent="0.2">
      <c r="B35">
        <v>-2.5</v>
      </c>
      <c r="C35" t="s">
        <v>40</v>
      </c>
      <c r="D35" s="45">
        <v>-1</v>
      </c>
      <c r="E35" t="s">
        <v>34</v>
      </c>
      <c r="F35" s="74" t="s">
        <v>83</v>
      </c>
    </row>
    <row r="36" spans="2:6" s="74" customFormat="1" x14ac:dyDescent="0.2">
      <c r="B36" s="43">
        <v>-5</v>
      </c>
      <c r="C36" s="43" t="s">
        <v>40</v>
      </c>
      <c r="D36" s="49">
        <v>-2.5</v>
      </c>
      <c r="E36" s="47" t="s">
        <v>34</v>
      </c>
    </row>
    <row r="37" spans="2:6" s="74" customFormat="1" x14ac:dyDescent="0.2">
      <c r="B37"/>
      <c r="C37" s="43" t="s">
        <v>86</v>
      </c>
      <c r="D37" s="45">
        <v>-5</v>
      </c>
      <c r="E37" t="s">
        <v>34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2"/>
  <sheetViews>
    <sheetView topLeftCell="N1" zoomScale="120" zoomScaleNormal="120" workbookViewId="0">
      <selection activeCell="Q10" sqref="Q10:AC21"/>
    </sheetView>
  </sheetViews>
  <sheetFormatPr baseColWidth="10" defaultRowHeight="12.75" x14ac:dyDescent="0.2"/>
  <cols>
    <col min="1" max="1" width="11.42578125" style="53"/>
    <col min="2" max="2" width="5.7109375" style="53" customWidth="1"/>
    <col min="3" max="3" width="6.28515625" style="53" bestFit="1" customWidth="1"/>
    <col min="4" max="4" width="5.7109375" style="53" customWidth="1"/>
    <col min="5" max="5" width="6.42578125" style="53" customWidth="1"/>
    <col min="6" max="6" width="5.7109375" style="53" customWidth="1"/>
    <col min="7" max="7" width="4.85546875" style="53" customWidth="1"/>
    <col min="8" max="8" width="6.42578125" style="53" bestFit="1" customWidth="1"/>
    <col min="9" max="9" width="5.7109375" style="53" bestFit="1" customWidth="1"/>
    <col min="10" max="10" width="6.7109375" style="53" customWidth="1"/>
    <col min="11" max="11" width="5.140625" style="53" bestFit="1" customWidth="1"/>
    <col min="12" max="12" width="7.42578125" style="53" bestFit="1" customWidth="1"/>
    <col min="13" max="13" width="5.5703125" style="53" bestFit="1" customWidth="1"/>
    <col min="14" max="14" width="7.5703125" style="53" bestFit="1" customWidth="1"/>
    <col min="15" max="15" width="6.42578125" style="53" bestFit="1" customWidth="1"/>
    <col min="16" max="16" width="53.5703125" style="53" customWidth="1"/>
    <col min="17" max="17" width="7.28515625" style="53" customWidth="1"/>
    <col min="18" max="18" width="8.42578125" style="53" customWidth="1"/>
    <col min="19" max="19" width="8.7109375" style="53" customWidth="1"/>
    <col min="20" max="20" width="7.42578125" style="53" bestFit="1" customWidth="1"/>
    <col min="21" max="21" width="8.85546875" style="53" customWidth="1"/>
    <col min="22" max="22" width="8.28515625" style="53" customWidth="1"/>
    <col min="23" max="23" width="7.5703125" style="53" customWidth="1"/>
    <col min="24" max="24" width="8.28515625" style="53" customWidth="1"/>
    <col min="25" max="25" width="11.42578125" style="53"/>
    <col min="26" max="26" width="9.28515625" style="53" customWidth="1"/>
    <col min="27" max="28" width="11.42578125" style="53"/>
    <col min="29" max="29" width="7.42578125" style="53" customWidth="1"/>
    <col min="30" max="35" width="7.5703125" style="53" customWidth="1"/>
    <col min="36" max="16384" width="11.42578125" style="53"/>
  </cols>
  <sheetData>
    <row r="1" spans="1:29" x14ac:dyDescent="0.2">
      <c r="B1" s="53" t="s">
        <v>111</v>
      </c>
      <c r="C1" s="54">
        <v>1998</v>
      </c>
      <c r="D1" s="53" t="s">
        <v>110</v>
      </c>
      <c r="E1" s="101">
        <f>Resumen!E1-2</f>
        <v>2021</v>
      </c>
      <c r="M1" s="54"/>
    </row>
    <row r="2" spans="1:29" x14ac:dyDescent="0.2">
      <c r="B2" s="54" t="s">
        <v>62</v>
      </c>
      <c r="C2" s="54"/>
    </row>
    <row r="3" spans="1:29" customFormat="1" x14ac:dyDescent="0.2">
      <c r="B3" s="1" t="s">
        <v>63</v>
      </c>
      <c r="C3" s="1"/>
    </row>
    <row r="4" spans="1:29" x14ac:dyDescent="0.2">
      <c r="N4" s="55"/>
    </row>
    <row r="5" spans="1:29" x14ac:dyDescent="0.2">
      <c r="N5" s="55"/>
      <c r="O5" s="95"/>
      <c r="P5" s="95"/>
      <c r="Q5" s="95"/>
      <c r="R5" s="95"/>
    </row>
    <row r="6" spans="1:29" x14ac:dyDescent="0.2">
      <c r="B6" s="54" t="s">
        <v>44</v>
      </c>
      <c r="C6" s="54"/>
      <c r="N6" s="55"/>
    </row>
    <row r="7" spans="1:29" x14ac:dyDescent="0.2">
      <c r="A7" s="54"/>
      <c r="B7" s="54" t="s">
        <v>90</v>
      </c>
      <c r="C7" s="54"/>
      <c r="L7" s="54"/>
      <c r="M7" s="54"/>
      <c r="N7" s="54"/>
    </row>
    <row r="9" spans="1:29" x14ac:dyDescent="0.2">
      <c r="B9" s="52" t="s">
        <v>50</v>
      </c>
      <c r="C9" s="52" t="s">
        <v>51</v>
      </c>
      <c r="D9" s="52" t="s">
        <v>52</v>
      </c>
      <c r="E9" s="3" t="s">
        <v>17</v>
      </c>
      <c r="F9" s="3" t="s">
        <v>19</v>
      </c>
      <c r="G9" s="52" t="s">
        <v>20</v>
      </c>
      <c r="H9" s="52" t="s">
        <v>21</v>
      </c>
      <c r="I9" s="52" t="s">
        <v>22</v>
      </c>
      <c r="J9" s="52" t="s">
        <v>24</v>
      </c>
      <c r="K9" s="52" t="s">
        <v>100</v>
      </c>
      <c r="L9" s="52" t="s">
        <v>101</v>
      </c>
      <c r="M9" s="52" t="s">
        <v>60</v>
      </c>
      <c r="Q9" s="54" t="s">
        <v>1</v>
      </c>
      <c r="R9" s="54" t="s">
        <v>2</v>
      </c>
      <c r="S9" s="54" t="s">
        <v>3</v>
      </c>
      <c r="T9" s="54" t="s">
        <v>4</v>
      </c>
      <c r="U9" s="54" t="s">
        <v>5</v>
      </c>
      <c r="V9" s="54" t="s">
        <v>6</v>
      </c>
      <c r="W9" s="54" t="s">
        <v>7</v>
      </c>
      <c r="X9" s="54" t="s">
        <v>8</v>
      </c>
      <c r="Y9" s="54" t="s">
        <v>9</v>
      </c>
      <c r="Z9" s="54" t="s">
        <v>10</v>
      </c>
      <c r="AA9" s="54" t="s">
        <v>11</v>
      </c>
      <c r="AB9" s="54" t="s">
        <v>12</v>
      </c>
      <c r="AC9" s="54" t="s">
        <v>32</v>
      </c>
    </row>
    <row r="10" spans="1:29" x14ac:dyDescent="0.2">
      <c r="A10" s="66"/>
      <c r="B10" s="65" t="s">
        <v>34</v>
      </c>
      <c r="C10" s="65" t="s">
        <v>34</v>
      </c>
      <c r="D10" s="65" t="s">
        <v>34</v>
      </c>
      <c r="E10" s="4" t="s">
        <v>27</v>
      </c>
      <c r="F10" s="4" t="s">
        <v>27</v>
      </c>
      <c r="G10" s="65" t="s">
        <v>55</v>
      </c>
      <c r="H10" s="65" t="s">
        <v>29</v>
      </c>
      <c r="I10" s="65" t="s">
        <v>30</v>
      </c>
      <c r="J10" s="65" t="s">
        <v>56</v>
      </c>
      <c r="K10" s="83"/>
      <c r="L10" s="65" t="s">
        <v>34</v>
      </c>
      <c r="M10" s="65" t="s">
        <v>56</v>
      </c>
      <c r="P10" s="75" t="s">
        <v>151</v>
      </c>
      <c r="Q10" s="55">
        <f>B11</f>
        <v>2.1977349438990181</v>
      </c>
      <c r="R10" s="55">
        <f>B12</f>
        <v>2.5927217470550432</v>
      </c>
      <c r="S10" s="55">
        <f>B13</f>
        <v>4.9422861220196355</v>
      </c>
      <c r="T10" s="55">
        <f>B14</f>
        <v>7.3667694362818574</v>
      </c>
      <c r="U10" s="55">
        <f>B15</f>
        <v>10.723384287517531</v>
      </c>
      <c r="V10" s="55">
        <f>B16</f>
        <v>14.37240872463768</v>
      </c>
      <c r="W10" s="55">
        <f>B17</f>
        <v>16.263197772791024</v>
      </c>
      <c r="X10" s="55">
        <f>B18</f>
        <v>16.309186499298736</v>
      </c>
      <c r="Y10" s="55">
        <f>B19</f>
        <v>13.538426072463771</v>
      </c>
      <c r="Z10" s="55">
        <f>B20</f>
        <v>9.9126227279102377</v>
      </c>
      <c r="AA10" s="55">
        <f>B21</f>
        <v>5.5129492753623186</v>
      </c>
      <c r="AB10" s="55">
        <f>B22</f>
        <v>2.3618190532959327</v>
      </c>
      <c r="AC10" s="23">
        <f>AVERAGE(Q10:AB10)</f>
        <v>8.8411255552110646</v>
      </c>
    </row>
    <row r="11" spans="1:29" x14ac:dyDescent="0.2">
      <c r="A11" s="54" t="s">
        <v>1</v>
      </c>
      <c r="B11" s="55">
        <f>AVERAGE('1998:2020'!B11)</f>
        <v>2.1977349438990181</v>
      </c>
      <c r="C11" s="55">
        <f>AVERAGE('1998:2020'!C11)</f>
        <v>10.230995809256665</v>
      </c>
      <c r="D11" s="55">
        <f>AVERAGE('1998:2020'!D11)</f>
        <v>5.9724086077606344</v>
      </c>
      <c r="E11" s="55">
        <f>MAX('1998:2020'!E11)</f>
        <v>19.899999999999999</v>
      </c>
      <c r="F11" s="55">
        <f>MIN('1998:2020'!G11)</f>
        <v>-6.0640000000000001</v>
      </c>
      <c r="G11" s="55">
        <f>AVERAGE('1998:2020'!I11)</f>
        <v>79.989112602618064</v>
      </c>
      <c r="H11" s="55">
        <f>AVERAGE('1998:2020'!J11)</f>
        <v>197.59513043478262</v>
      </c>
      <c r="I11" s="55">
        <f>AVERAGE('1998:2020'!K11)</f>
        <v>3.0731899836372141</v>
      </c>
      <c r="J11" s="55">
        <f>AVERAGE('1998:2020'!N11)</f>
        <v>32.660869565217396</v>
      </c>
      <c r="K11" s="55">
        <f>AVERAGE('1998:2020'!O11)</f>
        <v>13.173913043478262</v>
      </c>
      <c r="L11" s="55">
        <f>AVERAGE('1998:2020'!R11)</f>
        <v>6.0331415910618267</v>
      </c>
      <c r="M11" s="55">
        <f>AVERAGE('1998:2020'!S11)</f>
        <v>33.919144973206336</v>
      </c>
      <c r="P11" s="75" t="s">
        <v>152</v>
      </c>
      <c r="Q11" s="55">
        <f>C11</f>
        <v>10.230995809256665</v>
      </c>
      <c r="R11" s="55">
        <f>C12</f>
        <v>11.92174626815164</v>
      </c>
      <c r="S11" s="55">
        <f>C13</f>
        <v>15.897072949509113</v>
      </c>
      <c r="T11" s="55">
        <f>C14</f>
        <v>18.569783603864732</v>
      </c>
      <c r="U11" s="55">
        <f>C15</f>
        <v>22.696844302945298</v>
      </c>
      <c r="V11" s="55">
        <f>C16</f>
        <v>27.9817536231884</v>
      </c>
      <c r="W11" s="55">
        <f>C17</f>
        <v>30.525792388499305</v>
      </c>
      <c r="X11" s="55">
        <f>C18</f>
        <v>30.302608685834496</v>
      </c>
      <c r="Y11" s="55">
        <f>C19</f>
        <v>25.995710144927536</v>
      </c>
      <c r="Z11" s="55">
        <f>C20</f>
        <v>20.606002821879382</v>
      </c>
      <c r="AA11" s="55">
        <f>C21</f>
        <v>13.653746391304349</v>
      </c>
      <c r="AB11" s="55">
        <f>C22</f>
        <v>10.075956510518935</v>
      </c>
      <c r="AC11" s="23">
        <f>AVERAGE(Q11:AB11)</f>
        <v>19.871501124989987</v>
      </c>
    </row>
    <row r="12" spans="1:29" x14ac:dyDescent="0.2">
      <c r="A12" s="54" t="s">
        <v>2</v>
      </c>
      <c r="B12" s="55">
        <f>AVERAGE('1998:2020'!B12)</f>
        <v>2.5927217470550432</v>
      </c>
      <c r="C12" s="55">
        <f>AVERAGE('1998:2020'!C12)</f>
        <v>11.92174626815164</v>
      </c>
      <c r="D12" s="55">
        <f>AVERAGE('1998:2020'!D12)</f>
        <v>6.9945238365479385</v>
      </c>
      <c r="E12" s="55">
        <f>MAX('1998:2020'!E12)</f>
        <v>21.98</v>
      </c>
      <c r="F12" s="55">
        <f>MIN('1998:2020'!G12)</f>
        <v>-6.59</v>
      </c>
      <c r="G12" s="55">
        <f>AVERAGE('1998:2020'!I12)</f>
        <v>73.495356501068358</v>
      </c>
      <c r="H12" s="55">
        <f>AVERAGE('1998:2020'!J12)</f>
        <v>275.09408695652172</v>
      </c>
      <c r="I12" s="55">
        <f>AVERAGE('1998:2020'!K12)</f>
        <v>3.4769430817860725</v>
      </c>
      <c r="J12" s="55">
        <f>AVERAGE('1998:2020'!N12)</f>
        <v>29.678260869565218</v>
      </c>
      <c r="K12" s="55">
        <f>AVERAGE('1998:2020'!O12)</f>
        <v>10</v>
      </c>
      <c r="L12" s="55">
        <f>AVERAGE('1998:2020'!R12)</f>
        <v>6.9224343474449022</v>
      </c>
      <c r="M12" s="55">
        <f>AVERAGE('1998:2020'!S12)</f>
        <v>48.571550085874961</v>
      </c>
      <c r="P12" s="75" t="s">
        <v>153</v>
      </c>
      <c r="Q12" s="55">
        <f>D11</f>
        <v>5.9724086077606344</v>
      </c>
      <c r="R12" s="55">
        <f>D12</f>
        <v>6.9945238365479385</v>
      </c>
      <c r="S12" s="55">
        <f>D13</f>
        <v>10.080516803981446</v>
      </c>
      <c r="T12" s="55">
        <f>D14</f>
        <v>12.69210966062802</v>
      </c>
      <c r="U12" s="55">
        <f>D15</f>
        <v>16.452102753155678</v>
      </c>
      <c r="V12" s="55">
        <f>D16</f>
        <v>20.798134012077295</v>
      </c>
      <c r="W12" s="55">
        <f>D17</f>
        <v>22.874184778401119</v>
      </c>
      <c r="X12" s="55">
        <f>D18</f>
        <v>22.763016575502572</v>
      </c>
      <c r="Y12" s="55">
        <f>D19</f>
        <v>19.352005279878178</v>
      </c>
      <c r="Z12" s="55">
        <f>D20</f>
        <v>14.911591738662928</v>
      </c>
      <c r="AA12" s="55">
        <f>D21</f>
        <v>9.3708544568155698</v>
      </c>
      <c r="AB12" s="55">
        <f>D22</f>
        <v>6.0432274191210844</v>
      </c>
      <c r="AC12" s="23">
        <f>AVERAGE(Q12:AB12)</f>
        <v>14.02538966021104</v>
      </c>
    </row>
    <row r="13" spans="1:29" x14ac:dyDescent="0.2">
      <c r="A13" s="54" t="s">
        <v>3</v>
      </c>
      <c r="B13" s="55">
        <f>AVERAGE('1998:2020'!B13)</f>
        <v>4.9422861220196355</v>
      </c>
      <c r="C13" s="55">
        <f>AVERAGE('1998:2020'!C13)</f>
        <v>15.897072949509113</v>
      </c>
      <c r="D13" s="55">
        <f>AVERAGE('1998:2020'!D13)</f>
        <v>10.080516803981446</v>
      </c>
      <c r="E13" s="55">
        <f>MAX('1998:2020'!E13)</f>
        <v>28.7</v>
      </c>
      <c r="F13" s="55">
        <f>MIN('1998:2020'!G13)</f>
        <v>-7.83</v>
      </c>
      <c r="G13" s="55">
        <f>AVERAGE('1998:2020'!I13)</f>
        <v>66.778294824595704</v>
      </c>
      <c r="H13" s="55">
        <f>AVERAGE('1998:2020'!J13)</f>
        <v>448.63700000000006</v>
      </c>
      <c r="I13" s="55">
        <f>AVERAGE('1998:2020'!K13)</f>
        <v>3.4498932138532643</v>
      </c>
      <c r="J13" s="55">
        <f>AVERAGE('1998:2020'!N13)</f>
        <v>44.782608695652186</v>
      </c>
      <c r="K13" s="55">
        <f>AVERAGE('1998:2020'!O13)</f>
        <v>10.695652173913043</v>
      </c>
      <c r="L13" s="55">
        <f>AVERAGE('1998:2020'!R13)</f>
        <v>10.24240274783806</v>
      </c>
      <c r="M13" s="55">
        <f>AVERAGE('1998:2020'!S13)</f>
        <v>86.545613254327421</v>
      </c>
      <c r="P13" s="123" t="s">
        <v>154</v>
      </c>
      <c r="Q13" s="55">
        <f>E11</f>
        <v>19.899999999999999</v>
      </c>
      <c r="R13" s="55">
        <f>E12</f>
        <v>21.98</v>
      </c>
      <c r="S13" s="55">
        <f>E13</f>
        <v>28.7</v>
      </c>
      <c r="T13" s="55">
        <f>E14</f>
        <v>31.17</v>
      </c>
      <c r="U13" s="55">
        <f>E15</f>
        <v>35.799999999999997</v>
      </c>
      <c r="V13" s="55">
        <f>E16</f>
        <v>42.32</v>
      </c>
      <c r="W13" s="55">
        <f>E17</f>
        <v>38.96</v>
      </c>
      <c r="X13" s="55">
        <f>E18</f>
        <v>41</v>
      </c>
      <c r="Y13" s="55">
        <f>E19</f>
        <v>37.799999999999997</v>
      </c>
      <c r="Z13" s="55">
        <f>E20</f>
        <v>31.29</v>
      </c>
      <c r="AA13" s="55">
        <f>E21</f>
        <v>22.94</v>
      </c>
      <c r="AB13" s="55">
        <f>E22</f>
        <v>20.6</v>
      </c>
      <c r="AC13" s="23">
        <f>MAX(Q13:AB13)</f>
        <v>42.32</v>
      </c>
    </row>
    <row r="14" spans="1:29" x14ac:dyDescent="0.2">
      <c r="A14" s="54" t="s">
        <v>4</v>
      </c>
      <c r="B14" s="55">
        <f>AVERAGE('1998:2020'!B14)</f>
        <v>7.3667694362818574</v>
      </c>
      <c r="C14" s="55">
        <f>AVERAGE('1998:2020'!C14)</f>
        <v>18.569783603864732</v>
      </c>
      <c r="D14" s="55">
        <f>AVERAGE('1998:2020'!D14)</f>
        <v>12.69210966062802</v>
      </c>
      <c r="E14" s="55">
        <f>MAX('1998:2020'!E14)</f>
        <v>31.17</v>
      </c>
      <c r="F14" s="55">
        <f>MIN('1998:2020'!G14)</f>
        <v>-1.3</v>
      </c>
      <c r="G14" s="55">
        <f>AVERAGE('1998:2020'!I14)</f>
        <v>65.330371664251203</v>
      </c>
      <c r="H14" s="55">
        <f>AVERAGE('1998:2020'!J14)</f>
        <v>549.55704347826099</v>
      </c>
      <c r="I14" s="55">
        <f>AVERAGE('1998:2020'!K14)</f>
        <v>3.3023119867149755</v>
      </c>
      <c r="J14" s="55">
        <f>AVERAGE('1998:2020'!N14)</f>
        <v>55.643478260869585</v>
      </c>
      <c r="K14" s="55">
        <f>AVERAGE('1998:2020'!O14)</f>
        <v>12.826086956521738</v>
      </c>
      <c r="L14" s="55">
        <f>AVERAGE('1998:2020'!R14)</f>
        <v>14.141027256944446</v>
      </c>
      <c r="M14" s="55">
        <f>AVERAGE('1998:2020'!S14)</f>
        <v>109.61267988005578</v>
      </c>
      <c r="P14" s="123" t="s">
        <v>155</v>
      </c>
      <c r="Q14" s="55">
        <f>F11</f>
        <v>-6.0640000000000001</v>
      </c>
      <c r="R14" s="55">
        <f>F12</f>
        <v>-6.59</v>
      </c>
      <c r="S14" s="55">
        <f>F13</f>
        <v>-7.83</v>
      </c>
      <c r="T14" s="55">
        <f>F14</f>
        <v>-1.3</v>
      </c>
      <c r="U14" s="55">
        <f>F15</f>
        <v>0.4</v>
      </c>
      <c r="V14" s="55">
        <f>F16</f>
        <v>6.8780000000000001</v>
      </c>
      <c r="W14" s="55">
        <f>F17</f>
        <v>8.59</v>
      </c>
      <c r="X14" s="55">
        <f>F18</f>
        <v>9.74</v>
      </c>
      <c r="Y14" s="55">
        <f>F19</f>
        <v>5.0999999999999996</v>
      </c>
      <c r="Z14" s="55">
        <f>F20</f>
        <v>-1.256</v>
      </c>
      <c r="AA14" s="55">
        <f>F21</f>
        <v>-6.62</v>
      </c>
      <c r="AB14" s="55">
        <f>F22</f>
        <v>-9.6</v>
      </c>
      <c r="AC14" s="23">
        <f>MIN(Q14:AB14)</f>
        <v>-9.6</v>
      </c>
    </row>
    <row r="15" spans="1:29" x14ac:dyDescent="0.2">
      <c r="A15" s="54" t="s">
        <v>5</v>
      </c>
      <c r="B15" s="55">
        <f>AVERAGE('1998:2020'!B15)</f>
        <v>10.723384287517531</v>
      </c>
      <c r="C15" s="55">
        <f>AVERAGE('1998:2020'!C15)</f>
        <v>22.696844302945298</v>
      </c>
      <c r="D15" s="55">
        <f>AVERAGE('1998:2020'!D15)</f>
        <v>16.452102753155678</v>
      </c>
      <c r="E15" s="55">
        <f>MAX('1998:2020'!E15)</f>
        <v>35.799999999999997</v>
      </c>
      <c r="F15" s="55">
        <f>MIN('1998:2020'!G15)</f>
        <v>0.4</v>
      </c>
      <c r="G15" s="55">
        <f>AVERAGE('1998:2020'!I15)</f>
        <v>62.631646496961196</v>
      </c>
      <c r="H15" s="55">
        <f>AVERAGE('1998:2020'!J15)</f>
        <v>681.31634782608683</v>
      </c>
      <c r="I15" s="55">
        <f>AVERAGE('1998:2020'!K15)</f>
        <v>2.8334395927036478</v>
      </c>
      <c r="J15" s="55">
        <f>AVERAGE('1998:2020'!N15)</f>
        <v>55.113043478260863</v>
      </c>
      <c r="K15" s="55">
        <f>AVERAGE('1998:2020'!O15)</f>
        <v>11.173913043478262</v>
      </c>
      <c r="L15" s="55">
        <f>AVERAGE('1998:2020'!R15)</f>
        <v>18.727315608198925</v>
      </c>
      <c r="M15" s="55">
        <f>AVERAGE('1998:2020'!S15)</f>
        <v>142.95756683397204</v>
      </c>
      <c r="P15" s="75" t="s">
        <v>149</v>
      </c>
      <c r="Q15" s="55">
        <f>G11</f>
        <v>79.989112602618064</v>
      </c>
      <c r="R15" s="55">
        <f>G12</f>
        <v>73.495356501068358</v>
      </c>
      <c r="S15" s="55">
        <f>G13</f>
        <v>66.778294824595704</v>
      </c>
      <c r="T15" s="55">
        <f>G14</f>
        <v>65.330371664251203</v>
      </c>
      <c r="U15" s="55">
        <f>G15</f>
        <v>62.631646496961196</v>
      </c>
      <c r="V15" s="55">
        <f>G16</f>
        <v>58.154232600267235</v>
      </c>
      <c r="W15" s="55">
        <f>G17</f>
        <v>55.662424043945776</v>
      </c>
      <c r="X15" s="55">
        <f>G18</f>
        <v>55.822716476858339</v>
      </c>
      <c r="Y15" s="55">
        <f>G19</f>
        <v>61.692043849581403</v>
      </c>
      <c r="Z15" s="55">
        <f>G20</f>
        <v>70.54859366713417</v>
      </c>
      <c r="AA15" s="55">
        <f>G21</f>
        <v>77.515347102988841</v>
      </c>
      <c r="AB15" s="55">
        <f>G22</f>
        <v>80.912458236091638</v>
      </c>
      <c r="AC15" s="23">
        <f>AVERAGE(Q15:AB15)</f>
        <v>67.377716505530159</v>
      </c>
    </row>
    <row r="16" spans="1:29" ht="14.25" x14ac:dyDescent="0.2">
      <c r="A16" s="54" t="s">
        <v>6</v>
      </c>
      <c r="B16" s="55">
        <f>AVERAGE('1998:2020'!B16)</f>
        <v>14.37240872463768</v>
      </c>
      <c r="C16" s="55">
        <f>AVERAGE('1998:2020'!C16)</f>
        <v>27.9817536231884</v>
      </c>
      <c r="D16" s="55">
        <f>AVERAGE('1998:2020'!D16)</f>
        <v>20.798134012077295</v>
      </c>
      <c r="E16" s="55">
        <f>MAX('1998:2020'!E16)</f>
        <v>42.32</v>
      </c>
      <c r="F16" s="55">
        <f>MIN('1998:2020'!G16)</f>
        <v>6.8780000000000001</v>
      </c>
      <c r="G16" s="55">
        <f>AVERAGE('1998:2020'!I16)</f>
        <v>58.154232600267235</v>
      </c>
      <c r="H16" s="55">
        <f>AVERAGE('1998:2020'!J16)</f>
        <v>749.19695652173903</v>
      </c>
      <c r="I16" s="55">
        <f>AVERAGE('1998:2020'!K16)</f>
        <v>2.463341473943879</v>
      </c>
      <c r="J16" s="55">
        <f>AVERAGE('1998:2020'!N16)</f>
        <v>40.852173913043472</v>
      </c>
      <c r="K16" s="55">
        <f>AVERAGE('1998:2020'!O16)</f>
        <v>8.0869565217391308</v>
      </c>
      <c r="L16" s="55">
        <f>AVERAGE('1998:2020'!R16)</f>
        <v>23.515285590277774</v>
      </c>
      <c r="M16" s="55">
        <f>AVERAGE('1998:2020'!S16)</f>
        <v>171.97985472039301</v>
      </c>
      <c r="P16" s="75" t="s">
        <v>156</v>
      </c>
      <c r="Q16" s="55">
        <f>H11</f>
        <v>197.59513043478262</v>
      </c>
      <c r="R16" s="55">
        <f>H12</f>
        <v>275.09408695652172</v>
      </c>
      <c r="S16" s="55">
        <f>H13</f>
        <v>448.63700000000006</v>
      </c>
      <c r="T16" s="55">
        <f>H14</f>
        <v>549.55704347826099</v>
      </c>
      <c r="U16" s="55">
        <f>H15</f>
        <v>681.31634782608683</v>
      </c>
      <c r="V16" s="55">
        <f>H16</f>
        <v>749.19695652173903</v>
      </c>
      <c r="W16" s="55">
        <f>H17</f>
        <v>798.75356521739138</v>
      </c>
      <c r="X16" s="55">
        <f>H18</f>
        <v>692.99143478260851</v>
      </c>
      <c r="Y16" s="55">
        <f>H19</f>
        <v>514.04936278260868</v>
      </c>
      <c r="Z16" s="55">
        <f>H20</f>
        <v>352.79756139130444</v>
      </c>
      <c r="AA16" s="55">
        <f>H21</f>
        <v>211.07456382608692</v>
      </c>
      <c r="AB16" s="55">
        <f>H22</f>
        <v>169.34692069565216</v>
      </c>
      <c r="AC16" s="25">
        <f>SUM(Q16:AB16)</f>
        <v>5640.4099739130443</v>
      </c>
    </row>
    <row r="17" spans="1:35" x14ac:dyDescent="0.2">
      <c r="A17" s="54" t="s">
        <v>7</v>
      </c>
      <c r="B17" s="55">
        <f>AVERAGE('1998:2020'!B17)</f>
        <v>16.263197772791024</v>
      </c>
      <c r="C17" s="55">
        <f>AVERAGE('1998:2020'!C17)</f>
        <v>30.525792388499305</v>
      </c>
      <c r="D17" s="55">
        <f>AVERAGE('1998:2020'!D17)</f>
        <v>22.874184778401119</v>
      </c>
      <c r="E17" s="55">
        <f>MAX('1998:2020'!E17)</f>
        <v>38.96</v>
      </c>
      <c r="F17" s="55">
        <f>MIN('1998:2020'!G17)</f>
        <v>8.59</v>
      </c>
      <c r="G17" s="55">
        <f>AVERAGE('1998:2020'!I17)</f>
        <v>55.662424043945776</v>
      </c>
      <c r="H17" s="55">
        <f>AVERAGE('1998:2020'!J17)</f>
        <v>798.75356521739138</v>
      </c>
      <c r="I17" s="55">
        <f>AVERAGE('1998:2020'!K17)</f>
        <v>2.4887935366993919</v>
      </c>
      <c r="J17" s="55">
        <f>AVERAGE('1998:2020'!N17)</f>
        <v>21.913043478260871</v>
      </c>
      <c r="K17" s="55">
        <f>AVERAGE('1998:2020'!O17)</f>
        <v>5.3913043478260869</v>
      </c>
      <c r="L17" s="55">
        <f>AVERAGE('1998:2020'!R17)</f>
        <v>27.295070564516127</v>
      </c>
      <c r="M17" s="55">
        <f>AVERAGE('1998:2020'!S17)</f>
        <v>192.90672340279858</v>
      </c>
      <c r="P17" s="75" t="s">
        <v>150</v>
      </c>
      <c r="Q17" s="55">
        <f>I11</f>
        <v>3.0731899836372141</v>
      </c>
      <c r="R17" s="55">
        <f>I12</f>
        <v>3.4769430817860725</v>
      </c>
      <c r="S17" s="55">
        <f>I13</f>
        <v>3.4498932138532643</v>
      </c>
      <c r="T17" s="55">
        <f>I14</f>
        <v>3.3023119867149755</v>
      </c>
      <c r="U17" s="55">
        <f>I15</f>
        <v>2.8334395927036478</v>
      </c>
      <c r="V17" s="55">
        <f>I16</f>
        <v>2.463341473943879</v>
      </c>
      <c r="W17" s="55">
        <f>I17</f>
        <v>2.4887935366993919</v>
      </c>
      <c r="X17" s="55">
        <f>I18</f>
        <v>2.3277174497428708</v>
      </c>
      <c r="Y17" s="55">
        <f>I19</f>
        <v>2.1678106862582114</v>
      </c>
      <c r="Z17" s="55">
        <f>I20</f>
        <v>2.0882607526881718</v>
      </c>
      <c r="AA17" s="55">
        <f>I21</f>
        <v>2.6517977892741107</v>
      </c>
      <c r="AB17" s="55">
        <f>I22</f>
        <v>2.7058382492221629</v>
      </c>
      <c r="AC17" s="23">
        <f>AVERAGE(Q17:AB17)</f>
        <v>2.7524448163769972</v>
      </c>
    </row>
    <row r="18" spans="1:35" x14ac:dyDescent="0.2">
      <c r="A18" s="54" t="s">
        <v>8</v>
      </c>
      <c r="B18" s="55">
        <f>AVERAGE('1998:2020'!B18)</f>
        <v>16.309186499298736</v>
      </c>
      <c r="C18" s="55">
        <f>AVERAGE('1998:2020'!C18)</f>
        <v>30.302608685834496</v>
      </c>
      <c r="D18" s="55">
        <f>AVERAGE('1998:2020'!D18)</f>
        <v>22.763016575502572</v>
      </c>
      <c r="E18" s="55">
        <f>MAX('1998:2020'!E18)</f>
        <v>41</v>
      </c>
      <c r="F18" s="55">
        <f>MIN('1998:2020'!G18)</f>
        <v>9.74</v>
      </c>
      <c r="G18" s="55">
        <f>AVERAGE('1998:2020'!I18)</f>
        <v>55.822716476858339</v>
      </c>
      <c r="H18" s="55">
        <f>AVERAGE('1998:2020'!J18)</f>
        <v>692.99143478260851</v>
      </c>
      <c r="I18" s="55">
        <f>AVERAGE('1998:2020'!K18)</f>
        <v>2.3277174497428708</v>
      </c>
      <c r="J18" s="55">
        <f>AVERAGE('1998:2020'!N18)</f>
        <v>20.956521739130434</v>
      </c>
      <c r="K18" s="55">
        <f>AVERAGE('1998:2020'!O18)</f>
        <v>5.7391304347826084</v>
      </c>
      <c r="L18" s="55">
        <f>AVERAGE('1998:2020'!R18)</f>
        <v>27.142044378074235</v>
      </c>
      <c r="M18" s="55">
        <f>AVERAGE('1998:2020'!S18)</f>
        <v>170.24507076025216</v>
      </c>
      <c r="P18" s="75" t="s">
        <v>157</v>
      </c>
      <c r="Q18" s="55">
        <f>J11</f>
        <v>32.660869565217396</v>
      </c>
      <c r="R18" s="55">
        <f>J12</f>
        <v>29.678260869565218</v>
      </c>
      <c r="S18" s="55">
        <f>J13</f>
        <v>44.782608695652186</v>
      </c>
      <c r="T18" s="55">
        <f>J14</f>
        <v>55.643478260869585</v>
      </c>
      <c r="U18" s="55">
        <f>J15</f>
        <v>55.113043478260863</v>
      </c>
      <c r="V18" s="55">
        <f>J16</f>
        <v>40.852173913043472</v>
      </c>
      <c r="W18" s="55">
        <f>J17</f>
        <v>21.913043478260871</v>
      </c>
      <c r="X18" s="55">
        <f>J18</f>
        <v>20.956521739130434</v>
      </c>
      <c r="Y18" s="55">
        <f>J19</f>
        <v>31.643478260869564</v>
      </c>
      <c r="Z18" s="55">
        <f>J20</f>
        <v>38.426086956521729</v>
      </c>
      <c r="AA18" s="55">
        <f>J21</f>
        <v>47.347826086956523</v>
      </c>
      <c r="AB18" s="55">
        <f>J22</f>
        <v>25.660869565217389</v>
      </c>
      <c r="AC18" s="25">
        <f>SUM(Q18:AB18)</f>
        <v>444.67826086956524</v>
      </c>
    </row>
    <row r="19" spans="1:35" x14ac:dyDescent="0.2">
      <c r="A19" s="54" t="s">
        <v>9</v>
      </c>
      <c r="B19" s="55">
        <f>AVERAGE('1998:2020'!B19)</f>
        <v>13.538426072463771</v>
      </c>
      <c r="C19" s="55">
        <f>AVERAGE('1998:2020'!C19)</f>
        <v>25.995710144927536</v>
      </c>
      <c r="D19" s="55">
        <f>AVERAGE('1998:2020'!D19)</f>
        <v>19.352005279878178</v>
      </c>
      <c r="E19" s="55">
        <f>MAX('1998:2020'!E19)</f>
        <v>37.799999999999997</v>
      </c>
      <c r="F19" s="55">
        <f>MIN('1998:2020'!G19)</f>
        <v>5.0999999999999996</v>
      </c>
      <c r="G19" s="55">
        <f>AVERAGE('1998:2020'!I19)</f>
        <v>61.692043849581403</v>
      </c>
      <c r="H19" s="55">
        <f>AVERAGE('1998:2020'!J19)</f>
        <v>514.04936278260868</v>
      </c>
      <c r="I19" s="55">
        <f>AVERAGE('1998:2020'!K19)</f>
        <v>2.1678106862582114</v>
      </c>
      <c r="J19" s="55">
        <f>AVERAGE('1998:2020'!N19)</f>
        <v>31.643478260869564</v>
      </c>
      <c r="K19" s="55">
        <f>AVERAGE('1998:2020'!O19)</f>
        <v>7</v>
      </c>
      <c r="L19" s="55">
        <f>AVERAGE('1998:2020'!R19)</f>
        <v>22.992885910002588</v>
      </c>
      <c r="M19" s="55">
        <f>AVERAGE('1998:2020'!S19)</f>
        <v>115.0575853590509</v>
      </c>
      <c r="P19" s="75" t="s">
        <v>158</v>
      </c>
      <c r="Q19" s="55">
        <f>K11</f>
        <v>13.173913043478262</v>
      </c>
      <c r="R19" s="55">
        <f>K12</f>
        <v>10</v>
      </c>
      <c r="S19" s="55">
        <f>K13</f>
        <v>10.695652173913043</v>
      </c>
      <c r="T19" s="55">
        <f>K14</f>
        <v>12.826086956521738</v>
      </c>
      <c r="U19" s="55">
        <f>K15</f>
        <v>11.173913043478262</v>
      </c>
      <c r="V19" s="55">
        <f>K16</f>
        <v>8.0869565217391308</v>
      </c>
      <c r="W19" s="55">
        <f>K17</f>
        <v>5.3913043478260869</v>
      </c>
      <c r="X19" s="55">
        <f>K18</f>
        <v>5.7391304347826084</v>
      </c>
      <c r="Y19" s="55">
        <f>K19</f>
        <v>7</v>
      </c>
      <c r="Z19" s="55">
        <f>K20</f>
        <v>10.869565217391305</v>
      </c>
      <c r="AA19" s="55">
        <f>K21</f>
        <v>13.347826086956522</v>
      </c>
      <c r="AB19" s="55">
        <f>K22</f>
        <v>12.521739130434783</v>
      </c>
      <c r="AC19" s="25">
        <f>SUM(Q19:AB19)</f>
        <v>120.82608695652173</v>
      </c>
    </row>
    <row r="20" spans="1:35" x14ac:dyDescent="0.2">
      <c r="A20" s="54" t="s">
        <v>10</v>
      </c>
      <c r="B20" s="55">
        <f>AVERAGE('1998:2020'!B20)</f>
        <v>9.9126227279102377</v>
      </c>
      <c r="C20" s="55">
        <f>AVERAGE('1998:2020'!C20)</f>
        <v>20.606002821879382</v>
      </c>
      <c r="D20" s="55">
        <f>AVERAGE('1998:2020'!D20)</f>
        <v>14.911591738662928</v>
      </c>
      <c r="E20" s="55">
        <f>MAX('1998:2020'!E20)</f>
        <v>31.29</v>
      </c>
      <c r="F20" s="55">
        <f>MIN('1998:2020'!G20)</f>
        <v>-1.256</v>
      </c>
      <c r="G20" s="55">
        <f>AVERAGE('1998:2020'!I20)</f>
        <v>70.54859366713417</v>
      </c>
      <c r="H20" s="55">
        <f>AVERAGE('1998:2020'!J20)</f>
        <v>352.79756139130444</v>
      </c>
      <c r="I20" s="55">
        <f>AVERAGE('1998:2020'!K20)</f>
        <v>2.0882607526881718</v>
      </c>
      <c r="J20" s="55">
        <f>AVERAGE('1998:2020'!N20)</f>
        <v>38.426086956521729</v>
      </c>
      <c r="K20" s="55">
        <f>AVERAGE('1998:2020'!O20)</f>
        <v>10.869565217391305</v>
      </c>
      <c r="L20" s="55">
        <f>AVERAGE('1998:2020'!R20)</f>
        <v>17.049544984879027</v>
      </c>
      <c r="M20" s="55">
        <f>AVERAGE('1998:2020'!S20)</f>
        <v>70.283114766539825</v>
      </c>
      <c r="P20" s="75" t="s">
        <v>159</v>
      </c>
      <c r="Q20" s="55">
        <f>L11</f>
        <v>6.0331415910618267</v>
      </c>
      <c r="R20" s="55">
        <f>L12</f>
        <v>6.9224343474449022</v>
      </c>
      <c r="S20" s="55">
        <f>L13</f>
        <v>10.24240274783806</v>
      </c>
      <c r="T20" s="55">
        <f>L14</f>
        <v>14.141027256944446</v>
      </c>
      <c r="U20" s="55">
        <f>L15</f>
        <v>18.727315608198925</v>
      </c>
      <c r="V20" s="55">
        <f>L16</f>
        <v>23.515285590277774</v>
      </c>
      <c r="W20" s="55">
        <f>L17</f>
        <v>27.295070564516127</v>
      </c>
      <c r="X20" s="55">
        <f>L18</f>
        <v>27.142044378074235</v>
      </c>
      <c r="Y20" s="55">
        <f>L19</f>
        <v>22.992885910002588</v>
      </c>
      <c r="Z20" s="55">
        <f>L20</f>
        <v>17.049544984879027</v>
      </c>
      <c r="AA20" s="55">
        <f>L21</f>
        <v>10.522844063495734</v>
      </c>
      <c r="AB20" s="55">
        <f>L22</f>
        <v>6.5990238575268823</v>
      </c>
      <c r="AC20" s="23">
        <f>AVERAGE(Q20:AB20)</f>
        <v>15.931918408355044</v>
      </c>
    </row>
    <row r="21" spans="1:35" x14ac:dyDescent="0.2">
      <c r="A21" s="54" t="s">
        <v>11</v>
      </c>
      <c r="B21" s="55">
        <f>AVERAGE('1998:2020'!B21)</f>
        <v>5.5129492753623186</v>
      </c>
      <c r="C21" s="55">
        <f>AVERAGE('1998:2020'!C21)</f>
        <v>13.653746391304349</v>
      </c>
      <c r="D21" s="55">
        <f>AVERAGE('1998:2020'!D21)</f>
        <v>9.3708544568155698</v>
      </c>
      <c r="E21" s="55">
        <f>MAX('1998:2020'!E21)</f>
        <v>22.94</v>
      </c>
      <c r="F21" s="55">
        <f>MIN('1998:2020'!G21)</f>
        <v>-6.62</v>
      </c>
      <c r="G21" s="55">
        <f>AVERAGE('1998:2020'!I21)</f>
        <v>77.515347102988841</v>
      </c>
      <c r="H21" s="55">
        <f>AVERAGE('1998:2020'!J21)</f>
        <v>211.07456382608692</v>
      </c>
      <c r="I21" s="55">
        <f>AVERAGE('1998:2020'!K21)</f>
        <v>2.6517977892741107</v>
      </c>
      <c r="J21" s="55">
        <f>AVERAGE('1998:2020'!N21)</f>
        <v>47.347826086956523</v>
      </c>
      <c r="K21" s="55">
        <f>AVERAGE('1998:2020'!O21)</f>
        <v>13.347826086956522</v>
      </c>
      <c r="L21" s="55">
        <f>AVERAGE('1998:2020'!R21)</f>
        <v>10.522844063495734</v>
      </c>
      <c r="M21" s="55">
        <f>AVERAGE('1998:2020'!S21)</f>
        <v>38.563080383454327</v>
      </c>
      <c r="P21" s="75" t="s">
        <v>160</v>
      </c>
      <c r="Q21" s="55">
        <f>M11</f>
        <v>33.919144973206336</v>
      </c>
      <c r="R21" s="55">
        <f>M12</f>
        <v>48.571550085874961</v>
      </c>
      <c r="S21" s="55">
        <f>M13</f>
        <v>86.545613254327421</v>
      </c>
      <c r="T21" s="55">
        <f>M14</f>
        <v>109.61267988005578</v>
      </c>
      <c r="U21" s="55">
        <f>M15</f>
        <v>142.95756683397204</v>
      </c>
      <c r="V21" s="55">
        <f>M16</f>
        <v>171.97985472039301</v>
      </c>
      <c r="W21" s="55">
        <f>M17</f>
        <v>192.90672340279858</v>
      </c>
      <c r="X21" s="55">
        <f>M18</f>
        <v>170.24507076025216</v>
      </c>
      <c r="Y21" s="55">
        <f>M19</f>
        <v>115.0575853590509</v>
      </c>
      <c r="Z21" s="55">
        <f>M20</f>
        <v>70.283114766539825</v>
      </c>
      <c r="AA21" s="55">
        <f>M21</f>
        <v>38.563080383454327</v>
      </c>
      <c r="AB21" s="55">
        <f>M22</f>
        <v>28.70955558561263</v>
      </c>
      <c r="AC21" s="25">
        <f>SUM(Q21:AB21)</f>
        <v>1209.3515400055376</v>
      </c>
    </row>
    <row r="22" spans="1:35" ht="13.5" thickBot="1" x14ac:dyDescent="0.25">
      <c r="A22" s="67" t="s">
        <v>12</v>
      </c>
      <c r="B22" s="68">
        <f>AVERAGE('1998:2020'!B22)</f>
        <v>2.3618190532959327</v>
      </c>
      <c r="C22" s="68">
        <f>AVERAGE('1998:2020'!C22)</f>
        <v>10.075956510518935</v>
      </c>
      <c r="D22" s="68">
        <f>AVERAGE('1998:2020'!D22)</f>
        <v>6.0432274191210844</v>
      </c>
      <c r="E22" s="68">
        <f>MAX('1998:2020'!E22)</f>
        <v>20.6</v>
      </c>
      <c r="F22" s="68">
        <f>MIN('1998:2020'!G22)</f>
        <v>-9.6</v>
      </c>
      <c r="G22" s="68">
        <f>AVERAGE('1998:2020'!I22)</f>
        <v>80.912458236091638</v>
      </c>
      <c r="H22" s="68">
        <f>AVERAGE('1998:2020'!J22)</f>
        <v>169.34692069565216</v>
      </c>
      <c r="I22" s="68">
        <f>AVERAGE('1998:2020'!K22)</f>
        <v>2.7058382492221629</v>
      </c>
      <c r="J22" s="68">
        <f>AVERAGE('1998:2020'!N22)</f>
        <v>25.660869565217389</v>
      </c>
      <c r="K22" s="68">
        <f>AVERAGE('1998:2020'!O22)</f>
        <v>12.521739130434783</v>
      </c>
      <c r="L22" s="68">
        <f>AVERAGE('1998:2020'!R22)</f>
        <v>6.5990238575268823</v>
      </c>
      <c r="M22" s="68">
        <f>AVERAGE('1998:2020'!S22)</f>
        <v>28.70955558561263</v>
      </c>
    </row>
    <row r="23" spans="1:35" ht="13.5" thickTop="1" x14ac:dyDescent="0.2">
      <c r="A23" s="54" t="s">
        <v>32</v>
      </c>
      <c r="B23" s="23">
        <f>AVERAGE(B11:B22)</f>
        <v>8.8411255552110646</v>
      </c>
      <c r="C23" s="23">
        <f>AVERAGE(C11:C22)</f>
        <v>19.871501124989987</v>
      </c>
      <c r="D23" s="23">
        <f>AVERAGE(D11:D22)</f>
        <v>14.02538966021104</v>
      </c>
      <c r="E23" s="23">
        <f>MAX(E11:E22)</f>
        <v>42.32</v>
      </c>
      <c r="F23" s="23">
        <f>MIN(F11:F22)</f>
        <v>-9.6</v>
      </c>
      <c r="G23" s="23">
        <f>AVERAGE(G11:G22)</f>
        <v>67.377716505530159</v>
      </c>
      <c r="H23" s="25">
        <f>SUM(H11:H22)</f>
        <v>5640.4099739130443</v>
      </c>
      <c r="I23" s="23">
        <f>AVERAGE(I11:I22)</f>
        <v>2.7524448163769972</v>
      </c>
      <c r="J23" s="25">
        <f>SUM(J11:J22)</f>
        <v>444.67826086956524</v>
      </c>
      <c r="K23" s="25">
        <f>SUM(K11:K22)</f>
        <v>120.82608695652173</v>
      </c>
      <c r="L23" s="23">
        <f>AVERAGE(L11:L22)</f>
        <v>15.931918408355044</v>
      </c>
      <c r="M23" s="25">
        <f>SUM(M11:M22)</f>
        <v>1209.3515400055376</v>
      </c>
    </row>
    <row r="24" spans="1:35" ht="14.25" x14ac:dyDescent="0.2">
      <c r="B24" s="59"/>
      <c r="C24" s="59"/>
      <c r="D24" s="59"/>
      <c r="E24" s="59"/>
      <c r="F24" s="59"/>
      <c r="G24" s="57"/>
      <c r="H24" s="57"/>
      <c r="I24" s="57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35" ht="14.25" x14ac:dyDescent="0.2">
      <c r="B25" s="59"/>
      <c r="C25" s="59"/>
      <c r="D25" s="59"/>
      <c r="E25" s="59"/>
      <c r="F25" s="59"/>
      <c r="G25" s="57"/>
      <c r="H25" s="57"/>
      <c r="I25" s="57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35" ht="13.5" thickBot="1" x14ac:dyDescent="0.25"/>
    <row r="27" spans="1:35" ht="13.5" thickBot="1" x14ac:dyDescent="0.25">
      <c r="P27" s="124" t="s">
        <v>47</v>
      </c>
      <c r="Q27" s="141" t="s">
        <v>104</v>
      </c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3"/>
    </row>
    <row r="28" spans="1:35" ht="13.5" thickBot="1" x14ac:dyDescent="0.25">
      <c r="P28" s="125" t="s">
        <v>161</v>
      </c>
      <c r="Q28" s="126">
        <v>2005</v>
      </c>
      <c r="R28" s="126">
        <v>2006</v>
      </c>
      <c r="S28" s="126">
        <v>2007</v>
      </c>
      <c r="T28" s="126">
        <v>2008</v>
      </c>
      <c r="U28" s="126">
        <v>2009</v>
      </c>
      <c r="V28" s="126">
        <v>2010</v>
      </c>
      <c r="W28" s="126">
        <v>2011</v>
      </c>
      <c r="X28" s="126">
        <v>2012</v>
      </c>
      <c r="Y28" s="126">
        <v>2013</v>
      </c>
      <c r="Z28" s="126">
        <v>2014</v>
      </c>
      <c r="AA28" s="126">
        <v>2015</v>
      </c>
      <c r="AB28" s="126">
        <v>2016</v>
      </c>
      <c r="AC28" s="126">
        <v>2017</v>
      </c>
      <c r="AD28" s="126">
        <v>2018</v>
      </c>
      <c r="AE28" s="126">
        <v>2019</v>
      </c>
      <c r="AF28" s="126">
        <v>2020</v>
      </c>
      <c r="AG28" s="126">
        <v>2021</v>
      </c>
      <c r="AH28" s="126">
        <v>2022</v>
      </c>
      <c r="AI28" s="127" t="s">
        <v>162</v>
      </c>
    </row>
    <row r="29" spans="1:35" ht="13.5" thickBot="1" x14ac:dyDescent="0.25">
      <c r="P29" s="125" t="s">
        <v>163</v>
      </c>
      <c r="Q29" s="128">
        <v>38424</v>
      </c>
      <c r="R29" s="128">
        <v>38413</v>
      </c>
      <c r="S29" s="128">
        <v>38431</v>
      </c>
      <c r="T29" s="128">
        <v>38415</v>
      </c>
      <c r="U29" s="128">
        <v>38411</v>
      </c>
      <c r="V29" s="128">
        <v>38427</v>
      </c>
      <c r="W29" s="128">
        <v>38399</v>
      </c>
      <c r="X29" s="128">
        <v>38405</v>
      </c>
      <c r="Y29" s="128">
        <v>38410</v>
      </c>
      <c r="Z29" s="128">
        <v>38435</v>
      </c>
      <c r="AA29" s="128">
        <v>38403</v>
      </c>
      <c r="AB29" s="128">
        <v>38444</v>
      </c>
      <c r="AC29" s="128">
        <v>38378</v>
      </c>
      <c r="AD29" s="128">
        <v>38411</v>
      </c>
      <c r="AE29" s="128">
        <v>38446</v>
      </c>
      <c r="AF29" s="128">
        <v>38403</v>
      </c>
      <c r="AG29" s="128">
        <v>38421</v>
      </c>
      <c r="AH29" s="128">
        <v>38447</v>
      </c>
      <c r="AI29" s="129">
        <f>AVERAGE(Q29:AH29)</f>
        <v>38417.944444444445</v>
      </c>
    </row>
    <row r="30" spans="1:35" ht="13.5" thickBot="1" x14ac:dyDescent="0.25">
      <c r="P30" s="125" t="s">
        <v>164</v>
      </c>
      <c r="Q30" s="128">
        <v>38682</v>
      </c>
      <c r="R30" s="128">
        <v>38686</v>
      </c>
      <c r="S30" s="128">
        <v>38673</v>
      </c>
      <c r="T30" s="128">
        <v>38683</v>
      </c>
      <c r="U30" s="128">
        <v>38686</v>
      </c>
      <c r="V30" s="128">
        <v>38681</v>
      </c>
      <c r="W30" s="128">
        <v>38696</v>
      </c>
      <c r="X30" s="128">
        <v>38696</v>
      </c>
      <c r="Y30" s="128">
        <v>38683</v>
      </c>
      <c r="Z30" s="128">
        <v>38708</v>
      </c>
      <c r="AA30" s="128">
        <v>38687</v>
      </c>
      <c r="AB30" s="128">
        <v>38681</v>
      </c>
      <c r="AC30" s="128">
        <v>38671</v>
      </c>
      <c r="AD30" s="128">
        <v>38655</v>
      </c>
      <c r="AE30" s="128">
        <v>38672</v>
      </c>
      <c r="AF30" s="128">
        <v>38678</v>
      </c>
      <c r="AG30" s="128">
        <v>38675</v>
      </c>
      <c r="AH30" s="128">
        <v>38689</v>
      </c>
      <c r="AI30" s="129">
        <f>AVERAGE(Q30:AH30)</f>
        <v>38682.333333333336</v>
      </c>
    </row>
    <row r="31" spans="1:35" ht="13.5" thickBot="1" x14ac:dyDescent="0.25">
      <c r="P31" s="125" t="s">
        <v>165</v>
      </c>
      <c r="Q31" s="130">
        <v>257</v>
      </c>
      <c r="R31" s="130">
        <v>272</v>
      </c>
      <c r="S31" s="131">
        <v>241</v>
      </c>
      <c r="T31" s="131">
        <v>267</v>
      </c>
      <c r="U31" s="131">
        <v>274</v>
      </c>
      <c r="V31" s="131">
        <v>253</v>
      </c>
      <c r="W31" s="131">
        <v>296</v>
      </c>
      <c r="X31" s="131">
        <v>291</v>
      </c>
      <c r="Y31" s="131">
        <v>272</v>
      </c>
      <c r="Z31" s="131">
        <v>272</v>
      </c>
      <c r="AA31" s="131">
        <v>283</v>
      </c>
      <c r="AB31" s="131">
        <v>236</v>
      </c>
      <c r="AC31" s="131">
        <v>292</v>
      </c>
      <c r="AD31" s="131">
        <v>243</v>
      </c>
      <c r="AE31" s="131">
        <v>225</v>
      </c>
      <c r="AF31" s="131">
        <v>275</v>
      </c>
      <c r="AG31" s="131">
        <v>253</v>
      </c>
      <c r="AH31" s="131">
        <v>241</v>
      </c>
      <c r="AI31" s="132">
        <f>AVERAGE(Q31:AH31)</f>
        <v>263.5</v>
      </c>
    </row>
    <row r="32" spans="1:35" ht="13.5" thickBot="1" x14ac:dyDescent="0.25">
      <c r="P32" s="125" t="s">
        <v>166</v>
      </c>
      <c r="Q32" s="133">
        <v>50</v>
      </c>
      <c r="R32" s="133">
        <v>40</v>
      </c>
      <c r="S32" s="126">
        <v>26</v>
      </c>
      <c r="T32" s="126">
        <v>32</v>
      </c>
      <c r="U32" s="126">
        <v>29</v>
      </c>
      <c r="V32" s="126">
        <v>39</v>
      </c>
      <c r="W32" s="126">
        <v>20</v>
      </c>
      <c r="X32" s="126">
        <v>28</v>
      </c>
      <c r="Y32" s="126">
        <v>26</v>
      </c>
      <c r="Z32" s="126">
        <v>13</v>
      </c>
      <c r="AA32" s="126">
        <v>27</v>
      </c>
      <c r="AB32" s="126">
        <v>16</v>
      </c>
      <c r="AC32" s="126">
        <v>25</v>
      </c>
      <c r="AD32" s="126">
        <v>19</v>
      </c>
      <c r="AE32" s="126">
        <v>19</v>
      </c>
      <c r="AF32" s="126">
        <v>18</v>
      </c>
      <c r="AG32" s="126">
        <v>14</v>
      </c>
      <c r="AH32" s="126">
        <v>24</v>
      </c>
      <c r="AI32" s="132">
        <f>AVERAGE(Q32:AH32)</f>
        <v>25.833333333333332</v>
      </c>
    </row>
  </sheetData>
  <mergeCells count="1">
    <mergeCell ref="Q27:AI27"/>
  </mergeCells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H35" sqref="H35"/>
    </sheetView>
  </sheetViews>
  <sheetFormatPr baseColWidth="10" defaultRowHeight="12.75" x14ac:dyDescent="0.2"/>
  <cols>
    <col min="1" max="1" width="12.7109375" customWidth="1"/>
    <col min="2" max="2" width="8.28515625" customWidth="1"/>
    <col min="3" max="3" width="6.85546875" customWidth="1"/>
    <col min="4" max="4" width="6.7109375" customWidth="1"/>
    <col min="5" max="5" width="6.42578125" bestFit="1" customWidth="1"/>
    <col min="6" max="6" width="7.7109375" bestFit="1" customWidth="1"/>
    <col min="7" max="7" width="7.140625" customWidth="1"/>
    <col min="8" max="8" width="7.85546875" bestFit="1" customWidth="1"/>
    <col min="9" max="9" width="5.7109375" bestFit="1" customWidth="1"/>
    <col min="10" max="10" width="8" bestFit="1" customWidth="1"/>
    <col min="11" max="11" width="5.7109375" bestFit="1" customWidth="1"/>
    <col min="12" max="12" width="9.140625" bestFit="1" customWidth="1"/>
    <col min="13" max="13" width="7.5703125" bestFit="1" customWidth="1"/>
    <col min="14" max="14" width="6.85546875" bestFit="1" customWidth="1"/>
    <col min="15" max="15" width="8" bestFit="1" customWidth="1"/>
    <col min="16" max="16" width="5.7109375" bestFit="1" customWidth="1"/>
    <col min="17" max="17" width="8" bestFit="1" customWidth="1"/>
    <col min="18" max="18" width="8" customWidth="1"/>
    <col min="19" max="19" width="7.140625" bestFit="1" customWidth="1"/>
  </cols>
  <sheetData>
    <row r="1" spans="1:20" s="53" customFormat="1" x14ac:dyDescent="0.2">
      <c r="B1" s="54" t="s">
        <v>0</v>
      </c>
    </row>
    <row r="2" spans="1:20" s="53" customFormat="1" x14ac:dyDescent="0.2">
      <c r="B2" s="54" t="s">
        <v>62</v>
      </c>
    </row>
    <row r="3" spans="1:20" x14ac:dyDescent="0.2">
      <c r="B3" s="1" t="s">
        <v>63</v>
      </c>
    </row>
    <row r="5" spans="1:20" x14ac:dyDescent="0.2">
      <c r="B5" s="42"/>
      <c r="C5" s="42"/>
      <c r="D5" s="42"/>
      <c r="E5" s="27"/>
      <c r="F5" s="27"/>
      <c r="G5" s="42"/>
      <c r="H5" s="42"/>
      <c r="I5" s="42"/>
      <c r="J5" s="42"/>
    </row>
    <row r="6" spans="1:20" x14ac:dyDescent="0.2">
      <c r="B6" s="1" t="s">
        <v>44</v>
      </c>
      <c r="J6" s="42"/>
    </row>
    <row r="7" spans="1:20" x14ac:dyDescent="0.2">
      <c r="A7" s="1"/>
      <c r="B7" s="1" t="s">
        <v>76</v>
      </c>
      <c r="H7" s="1"/>
      <c r="I7" s="1"/>
      <c r="J7" s="1"/>
    </row>
    <row r="9" spans="1:20" x14ac:dyDescent="0.2">
      <c r="B9" s="3" t="s">
        <v>46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18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18</v>
      </c>
      <c r="N9" s="3" t="s">
        <v>24</v>
      </c>
      <c r="O9" s="3" t="s">
        <v>25</v>
      </c>
      <c r="P9" s="3" t="s">
        <v>26</v>
      </c>
      <c r="Q9" s="3" t="s">
        <v>18</v>
      </c>
      <c r="R9" s="3" t="s">
        <v>102</v>
      </c>
      <c r="S9" s="52" t="s">
        <v>60</v>
      </c>
    </row>
    <row r="10" spans="1:20" x14ac:dyDescent="0.2">
      <c r="B10" s="4" t="s">
        <v>27</v>
      </c>
      <c r="C10" s="4" t="s">
        <v>27</v>
      </c>
      <c r="D10" s="4" t="s">
        <v>27</v>
      </c>
      <c r="E10" s="4" t="s">
        <v>27</v>
      </c>
      <c r="F10" s="4"/>
      <c r="G10" s="4" t="s">
        <v>27</v>
      </c>
      <c r="H10" s="4"/>
      <c r="I10" s="4" t="s">
        <v>28</v>
      </c>
      <c r="J10" s="4" t="s">
        <v>29</v>
      </c>
      <c r="K10" s="4" t="s">
        <v>30</v>
      </c>
      <c r="L10" s="4" t="s">
        <v>30</v>
      </c>
      <c r="M10" s="4"/>
      <c r="N10" s="4" t="s">
        <v>31</v>
      </c>
      <c r="O10" s="4"/>
      <c r="P10" s="4" t="s">
        <v>31</v>
      </c>
      <c r="Q10" s="4"/>
      <c r="R10" s="4" t="s">
        <v>27</v>
      </c>
      <c r="S10" s="4" t="s">
        <v>31</v>
      </c>
    </row>
    <row r="11" spans="1:20" s="46" customFormat="1" x14ac:dyDescent="0.2">
      <c r="A11" s="5" t="s">
        <v>1</v>
      </c>
      <c r="B11" s="7">
        <v>0.10400000000000004</v>
      </c>
      <c r="C11" s="7">
        <v>8.2405483870967746</v>
      </c>
      <c r="D11" s="7">
        <v>3.8337096774193546</v>
      </c>
      <c r="E11" s="7">
        <v>15.6</v>
      </c>
      <c r="F11" s="107">
        <v>36555</v>
      </c>
      <c r="G11" s="7">
        <v>-4.5</v>
      </c>
      <c r="H11" s="107">
        <v>36551</v>
      </c>
      <c r="I11" s="7">
        <v>80.396773999999994</v>
      </c>
      <c r="J11" s="7">
        <v>226.6</v>
      </c>
      <c r="K11" s="7">
        <v>3.3899354838709677</v>
      </c>
      <c r="L11" s="7">
        <v>16.600000000000001</v>
      </c>
      <c r="M11" s="107">
        <v>36543</v>
      </c>
      <c r="N11" s="7">
        <v>17.8</v>
      </c>
      <c r="O11" s="50">
        <v>7</v>
      </c>
      <c r="P11" s="71">
        <v>8</v>
      </c>
      <c r="Q11" s="107">
        <v>36539</v>
      </c>
      <c r="R11" s="50"/>
      <c r="S11" s="71">
        <v>32.346842138839229</v>
      </c>
    </row>
    <row r="12" spans="1:20" s="46" customFormat="1" x14ac:dyDescent="0.2">
      <c r="A12" s="10" t="s">
        <v>2</v>
      </c>
      <c r="B12" s="11">
        <v>4.0309655172413787</v>
      </c>
      <c r="C12" s="11">
        <v>15.116896551724139</v>
      </c>
      <c r="D12" s="11">
        <v>9.5462068965517233</v>
      </c>
      <c r="E12" s="11">
        <v>20.3</v>
      </c>
      <c r="F12" s="105">
        <v>36583</v>
      </c>
      <c r="G12" s="11">
        <v>-1.4</v>
      </c>
      <c r="H12" s="105">
        <v>36577</v>
      </c>
      <c r="I12" s="11">
        <v>69.400000000000006</v>
      </c>
      <c r="J12" s="11">
        <v>314.10000000000002</v>
      </c>
      <c r="K12" s="11">
        <v>3.2587586206896559</v>
      </c>
      <c r="L12" s="11">
        <v>17.7</v>
      </c>
      <c r="M12" s="105">
        <v>36573</v>
      </c>
      <c r="N12" s="14">
        <v>1</v>
      </c>
      <c r="O12" s="13">
        <v>4</v>
      </c>
      <c r="P12" s="29">
        <v>0.4</v>
      </c>
      <c r="Q12" s="105">
        <v>36578</v>
      </c>
      <c r="R12" s="13"/>
      <c r="S12" s="29">
        <v>58.677230097490998</v>
      </c>
    </row>
    <row r="13" spans="1:20" s="46" customFormat="1" x14ac:dyDescent="0.2">
      <c r="A13" s="10" t="s">
        <v>3</v>
      </c>
      <c r="B13" s="11">
        <v>4.7011290322580637</v>
      </c>
      <c r="C13" s="11">
        <v>16.799354838709672</v>
      </c>
      <c r="D13" s="11">
        <v>10.292419354838708</v>
      </c>
      <c r="E13" s="11">
        <v>24.7</v>
      </c>
      <c r="F13" s="105">
        <v>36594</v>
      </c>
      <c r="G13" s="11">
        <v>-0.5</v>
      </c>
      <c r="H13" s="105">
        <v>36588</v>
      </c>
      <c r="I13" s="11">
        <v>64.338710000000006</v>
      </c>
      <c r="J13" s="11">
        <v>472.4</v>
      </c>
      <c r="K13" s="11">
        <v>3.9526774193548389</v>
      </c>
      <c r="L13" s="11">
        <v>15.1</v>
      </c>
      <c r="M13" s="105">
        <v>36601</v>
      </c>
      <c r="N13" s="11">
        <v>22.4</v>
      </c>
      <c r="O13" s="13">
        <v>8</v>
      </c>
      <c r="P13" s="29">
        <v>6.8</v>
      </c>
      <c r="Q13" s="105">
        <v>36608</v>
      </c>
      <c r="R13" s="13"/>
      <c r="S13" s="29">
        <v>95.807718339772649</v>
      </c>
    </row>
    <row r="14" spans="1:20" s="46" customFormat="1" x14ac:dyDescent="0.2">
      <c r="A14" s="10" t="s">
        <v>4</v>
      </c>
      <c r="B14" s="11">
        <v>7.0298666666666678</v>
      </c>
      <c r="C14" s="11">
        <v>16.906022222222223</v>
      </c>
      <c r="D14" s="11">
        <v>11.888000000000002</v>
      </c>
      <c r="E14" s="11">
        <v>25.3</v>
      </c>
      <c r="F14" s="105">
        <v>36641</v>
      </c>
      <c r="G14" s="11">
        <v>1.2</v>
      </c>
      <c r="H14" s="105">
        <v>36623</v>
      </c>
      <c r="I14" s="11">
        <v>71.22</v>
      </c>
      <c r="J14" s="11">
        <v>457.1</v>
      </c>
      <c r="K14" s="11">
        <v>3.2985000000000002</v>
      </c>
      <c r="L14" s="11">
        <v>13.6</v>
      </c>
      <c r="M14" s="105">
        <v>36618</v>
      </c>
      <c r="N14" s="11">
        <v>77.2</v>
      </c>
      <c r="O14" s="13">
        <v>14</v>
      </c>
      <c r="P14" s="29">
        <v>21.4</v>
      </c>
      <c r="Q14" s="105">
        <v>36625</v>
      </c>
      <c r="R14" s="13"/>
      <c r="S14" s="29">
        <v>89.514515184411863</v>
      </c>
    </row>
    <row r="15" spans="1:20" s="46" customFormat="1" x14ac:dyDescent="0.2">
      <c r="A15" s="10" t="s">
        <v>5</v>
      </c>
      <c r="B15" s="11">
        <v>11.7</v>
      </c>
      <c r="C15" s="11">
        <v>23.6</v>
      </c>
      <c r="D15" s="11">
        <v>17.3</v>
      </c>
      <c r="E15" s="11">
        <v>30</v>
      </c>
      <c r="F15" s="105">
        <v>36676</v>
      </c>
      <c r="G15" s="11">
        <v>7.4</v>
      </c>
      <c r="H15" s="105">
        <v>36666</v>
      </c>
      <c r="I15" s="11">
        <v>68.541934999999995</v>
      </c>
      <c r="J15" s="11">
        <v>643.70000000000005</v>
      </c>
      <c r="K15" s="11">
        <v>2.2000000000000002</v>
      </c>
      <c r="L15" s="11">
        <v>11.9</v>
      </c>
      <c r="M15" s="105">
        <v>36651</v>
      </c>
      <c r="N15" s="11">
        <v>72.2</v>
      </c>
      <c r="O15" s="13">
        <v>12</v>
      </c>
      <c r="P15" s="29">
        <v>19.600000000000001</v>
      </c>
      <c r="Q15" s="105">
        <v>36656</v>
      </c>
      <c r="R15" s="13"/>
      <c r="S15" s="29">
        <v>130.6</v>
      </c>
    </row>
    <row r="16" spans="1:20" s="46" customFormat="1" x14ac:dyDescent="0.2">
      <c r="A16" s="10" t="s">
        <v>6</v>
      </c>
      <c r="B16" s="11">
        <v>14.678666666666665</v>
      </c>
      <c r="C16" s="11">
        <v>27.560333333333329</v>
      </c>
      <c r="D16" s="11">
        <v>20.810333333333336</v>
      </c>
      <c r="E16" s="11">
        <v>35</v>
      </c>
      <c r="F16" s="105">
        <v>36694</v>
      </c>
      <c r="G16" s="11">
        <v>9.4</v>
      </c>
      <c r="H16" s="105">
        <v>36684</v>
      </c>
      <c r="I16" s="11">
        <v>61.483333000000002</v>
      </c>
      <c r="J16" s="11">
        <v>755</v>
      </c>
      <c r="K16" s="11">
        <v>3.0331666666666668</v>
      </c>
      <c r="L16" s="11">
        <v>14.6</v>
      </c>
      <c r="M16" s="105">
        <v>36701</v>
      </c>
      <c r="N16" s="11">
        <v>58.6</v>
      </c>
      <c r="O16" s="13">
        <v>9</v>
      </c>
      <c r="P16" s="29">
        <v>14</v>
      </c>
      <c r="Q16" s="105">
        <v>36686</v>
      </c>
      <c r="R16" s="13"/>
      <c r="S16" s="29">
        <v>172.25758688624902</v>
      </c>
      <c r="T16" s="70"/>
    </row>
    <row r="17" spans="1:20" s="46" customFormat="1" x14ac:dyDescent="0.2">
      <c r="A17" s="10" t="s">
        <v>7</v>
      </c>
      <c r="B17" s="11">
        <v>15.205806451612903</v>
      </c>
      <c r="C17" s="11">
        <v>28.922580645161293</v>
      </c>
      <c r="D17" s="11">
        <v>21.859354838709681</v>
      </c>
      <c r="E17" s="11">
        <v>36.9</v>
      </c>
      <c r="F17" s="105">
        <v>36729</v>
      </c>
      <c r="G17" s="11">
        <v>10.1</v>
      </c>
      <c r="H17" s="105">
        <v>36720</v>
      </c>
      <c r="I17" s="11">
        <v>59.658065000000001</v>
      </c>
      <c r="J17" s="11">
        <v>745.7</v>
      </c>
      <c r="K17" s="11">
        <v>2.5308387096774201</v>
      </c>
      <c r="L17" s="11">
        <v>13</v>
      </c>
      <c r="M17" s="105">
        <v>36710</v>
      </c>
      <c r="N17" s="11">
        <v>11.2</v>
      </c>
      <c r="O17" s="13">
        <v>8</v>
      </c>
      <c r="P17" s="29">
        <v>3.8</v>
      </c>
      <c r="Q17" s="105">
        <v>36732</v>
      </c>
      <c r="R17" s="13"/>
      <c r="S17" s="29">
        <v>175.7446734456156</v>
      </c>
      <c r="T17" s="70"/>
    </row>
    <row r="18" spans="1:20" s="46" customFormat="1" x14ac:dyDescent="0.2">
      <c r="A18" s="10" t="s">
        <v>8</v>
      </c>
      <c r="B18" s="11">
        <v>16.135806451612904</v>
      </c>
      <c r="C18" s="11">
        <v>30.12</v>
      </c>
      <c r="D18" s="11">
        <v>22.653225806451609</v>
      </c>
      <c r="E18" s="11">
        <v>37.9</v>
      </c>
      <c r="F18" s="105">
        <v>36757</v>
      </c>
      <c r="G18" s="11">
        <v>11.7</v>
      </c>
      <c r="H18" s="105">
        <v>36760</v>
      </c>
      <c r="I18" s="11">
        <v>58.993547999999997</v>
      </c>
      <c r="J18" s="11">
        <v>689.6</v>
      </c>
      <c r="K18" s="11">
        <v>2.4451612903225812</v>
      </c>
      <c r="L18" s="11">
        <v>15.8</v>
      </c>
      <c r="M18" s="105">
        <v>36749</v>
      </c>
      <c r="N18" s="11">
        <v>26.8</v>
      </c>
      <c r="O18" s="13">
        <v>5</v>
      </c>
      <c r="P18" s="29">
        <v>18.399999999999999</v>
      </c>
      <c r="Q18" s="105">
        <v>36749</v>
      </c>
      <c r="R18" s="13"/>
      <c r="S18" s="29">
        <v>167.73193648267448</v>
      </c>
    </row>
    <row r="19" spans="1:20" s="46" customFormat="1" x14ac:dyDescent="0.2">
      <c r="A19" s="10" t="s">
        <v>9</v>
      </c>
      <c r="B19" s="11">
        <v>13.4</v>
      </c>
      <c r="C19" s="11">
        <v>26.6</v>
      </c>
      <c r="D19" s="11">
        <v>19.7</v>
      </c>
      <c r="E19" s="11">
        <v>33</v>
      </c>
      <c r="F19" s="105">
        <v>36784</v>
      </c>
      <c r="G19" s="11">
        <v>6.5</v>
      </c>
      <c r="H19" s="105">
        <v>36790</v>
      </c>
      <c r="I19" s="11">
        <v>61.49</v>
      </c>
      <c r="J19" s="11">
        <v>533.4</v>
      </c>
      <c r="K19" s="11">
        <v>1.9561612903225807</v>
      </c>
      <c r="L19" s="11">
        <v>11.2</v>
      </c>
      <c r="M19" s="105">
        <v>36795</v>
      </c>
      <c r="N19" s="14">
        <v>5.6</v>
      </c>
      <c r="O19" s="13">
        <v>6</v>
      </c>
      <c r="P19" s="29">
        <v>1.8</v>
      </c>
      <c r="Q19" s="105">
        <v>36789</v>
      </c>
      <c r="R19" s="13"/>
      <c r="S19" s="29">
        <v>115</v>
      </c>
    </row>
    <row r="20" spans="1:20" s="46" customFormat="1" x14ac:dyDescent="0.2">
      <c r="A20" s="10" t="s">
        <v>10</v>
      </c>
      <c r="B20" s="11">
        <v>9.5535161290322623</v>
      </c>
      <c r="C20" s="11">
        <v>18.790645161290321</v>
      </c>
      <c r="D20" s="11">
        <v>13.938387096774195</v>
      </c>
      <c r="E20" s="11">
        <v>27.2</v>
      </c>
      <c r="F20" s="105">
        <v>36803</v>
      </c>
      <c r="G20" s="11">
        <v>4.9000000000000004</v>
      </c>
      <c r="H20" s="105">
        <v>36830</v>
      </c>
      <c r="I20" s="11">
        <v>77.312903000000006</v>
      </c>
      <c r="J20" s="11">
        <v>317.8</v>
      </c>
      <c r="K20" s="11">
        <v>1.9</v>
      </c>
      <c r="L20" s="11">
        <v>10.9</v>
      </c>
      <c r="M20" s="105">
        <v>36829</v>
      </c>
      <c r="N20" s="11">
        <v>72.2</v>
      </c>
      <c r="O20" s="13">
        <v>17</v>
      </c>
      <c r="P20" s="29">
        <v>21</v>
      </c>
      <c r="Q20" s="105">
        <v>36820</v>
      </c>
      <c r="R20" s="13"/>
      <c r="S20" s="29">
        <v>59</v>
      </c>
    </row>
    <row r="21" spans="1:20" s="46" customFormat="1" x14ac:dyDescent="0.2">
      <c r="A21" s="10" t="s">
        <v>11</v>
      </c>
      <c r="B21" s="11">
        <v>4.467366666666666</v>
      </c>
      <c r="C21" s="11">
        <v>13.193333333333333</v>
      </c>
      <c r="D21" s="11">
        <v>8.8135999999999992</v>
      </c>
      <c r="E21" s="11">
        <v>17.8</v>
      </c>
      <c r="F21" s="105">
        <v>36857</v>
      </c>
      <c r="G21" s="11">
        <v>-0.8</v>
      </c>
      <c r="H21" s="105">
        <v>36846</v>
      </c>
      <c r="I21" s="11">
        <v>82.843333000000001</v>
      </c>
      <c r="J21" s="11">
        <v>208.9</v>
      </c>
      <c r="K21" s="11">
        <v>2.2521666666666662</v>
      </c>
      <c r="L21" s="11">
        <v>13.7</v>
      </c>
      <c r="M21" s="105">
        <v>36836</v>
      </c>
      <c r="N21" s="11">
        <v>54</v>
      </c>
      <c r="O21" s="13">
        <v>17</v>
      </c>
      <c r="P21" s="29">
        <v>9</v>
      </c>
      <c r="Q21" s="105">
        <v>36853</v>
      </c>
      <c r="R21" s="13"/>
      <c r="S21" s="29">
        <v>30.8</v>
      </c>
    </row>
    <row r="22" spans="1:20" s="46" customFormat="1" ht="13.5" thickBot="1" x14ac:dyDescent="0.25">
      <c r="A22" s="18" t="s">
        <v>12</v>
      </c>
      <c r="B22" s="19">
        <v>4.6838709677419361</v>
      </c>
      <c r="C22" s="19">
        <v>11.841935483870966</v>
      </c>
      <c r="D22" s="19">
        <v>8.0838709677419374</v>
      </c>
      <c r="E22" s="19">
        <v>19.899999999999999</v>
      </c>
      <c r="F22" s="109">
        <v>36867</v>
      </c>
      <c r="G22" s="19">
        <v>-0.9</v>
      </c>
      <c r="H22" s="109">
        <v>36891</v>
      </c>
      <c r="I22" s="19">
        <v>86.974193999999997</v>
      </c>
      <c r="J22" s="19">
        <v>163</v>
      </c>
      <c r="K22" s="19">
        <v>2.7516129032258068</v>
      </c>
      <c r="L22" s="19">
        <v>19</v>
      </c>
      <c r="M22" s="109">
        <v>36890</v>
      </c>
      <c r="N22" s="19">
        <v>36.4</v>
      </c>
      <c r="O22" s="21">
        <v>18</v>
      </c>
      <c r="P22" s="72">
        <v>6.6</v>
      </c>
      <c r="Q22" s="109">
        <v>36884</v>
      </c>
      <c r="R22" s="21"/>
      <c r="S22" s="72">
        <v>25.132868631534564</v>
      </c>
    </row>
    <row r="23" spans="1:20" ht="13.5" thickTop="1" x14ac:dyDescent="0.2">
      <c r="A23" s="1" t="s">
        <v>32</v>
      </c>
      <c r="B23" s="23">
        <f>AVERAGE(B11:B22)</f>
        <v>8.8075828791249542</v>
      </c>
      <c r="C23" s="23">
        <f t="shared" ref="C23:K23" si="0">AVERAGE(C11:C22)</f>
        <v>19.80763749639517</v>
      </c>
      <c r="D23" s="23">
        <f t="shared" si="0"/>
        <v>14.059925664318378</v>
      </c>
      <c r="E23" s="23">
        <f>MAX(E11:E22)</f>
        <v>37.9</v>
      </c>
      <c r="F23" s="24">
        <v>38583</v>
      </c>
      <c r="G23" s="23">
        <f>MIN(G11:G22)</f>
        <v>-4.5</v>
      </c>
      <c r="H23" s="24">
        <v>38378</v>
      </c>
      <c r="I23" s="23">
        <f t="shared" si="0"/>
        <v>70.221066250000007</v>
      </c>
      <c r="J23" s="23">
        <f>SUM(J11:J22)</f>
        <v>5527.3</v>
      </c>
      <c r="K23" s="23">
        <f t="shared" si="0"/>
        <v>2.7474149208997658</v>
      </c>
      <c r="L23" s="23">
        <f>MAX(L11:L22)</f>
        <v>19</v>
      </c>
      <c r="M23" s="24">
        <v>38716</v>
      </c>
      <c r="N23" s="23">
        <f>SUM(N11:N22)</f>
        <v>455.40000000000003</v>
      </c>
      <c r="O23" s="25">
        <f>SUM(O11:O22)</f>
        <v>125</v>
      </c>
      <c r="P23" s="23">
        <f>MAX(P11:P22)</f>
        <v>21.4</v>
      </c>
      <c r="Q23" s="24">
        <v>38451</v>
      </c>
      <c r="R23" s="24"/>
      <c r="S23" s="23">
        <f>SUM(S11:S22)</f>
        <v>1152.6133712065885</v>
      </c>
    </row>
    <row r="24" spans="1:20" ht="14.25" x14ac:dyDescent="0.2">
      <c r="B24" s="26"/>
      <c r="C24" s="26"/>
      <c r="D24" s="26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6" spans="1:20" s="74" customFormat="1" x14ac:dyDescent="0.2">
      <c r="A26" s="73" t="s">
        <v>47</v>
      </c>
    </row>
    <row r="27" spans="1:20" s="74" customFormat="1" x14ac:dyDescent="0.2"/>
    <row r="28" spans="1:20" s="74" customFormat="1" x14ac:dyDescent="0.2">
      <c r="B28" s="74" t="s">
        <v>33</v>
      </c>
      <c r="E28" s="74">
        <v>-0.8</v>
      </c>
      <c r="F28" s="74" t="s">
        <v>34</v>
      </c>
      <c r="G28" s="74" t="s">
        <v>84</v>
      </c>
    </row>
    <row r="29" spans="1:20" s="74" customFormat="1" x14ac:dyDescent="0.2">
      <c r="B29" s="74" t="s">
        <v>35</v>
      </c>
      <c r="E29" s="74">
        <v>-0.2</v>
      </c>
      <c r="F29" s="74" t="s">
        <v>34</v>
      </c>
      <c r="G29" s="74" t="s">
        <v>85</v>
      </c>
    </row>
    <row r="30" spans="1:20" s="74" customFormat="1" x14ac:dyDescent="0.2">
      <c r="B30" s="74" t="s">
        <v>36</v>
      </c>
      <c r="E30" s="74">
        <v>254</v>
      </c>
      <c r="F30" s="53" t="s">
        <v>41</v>
      </c>
    </row>
    <row r="31" spans="1:20" s="74" customFormat="1" x14ac:dyDescent="0.2"/>
    <row r="32" spans="1:20" s="74" customFormat="1" x14ac:dyDescent="0.2">
      <c r="A32" s="73" t="s">
        <v>37</v>
      </c>
      <c r="B32" s="73"/>
      <c r="C32" s="73"/>
      <c r="D32" s="73"/>
      <c r="E32" s="73"/>
      <c r="F32" s="73"/>
      <c r="G32" s="73"/>
      <c r="H32" s="73"/>
    </row>
    <row r="33" spans="2:6" s="74" customFormat="1" x14ac:dyDescent="0.2"/>
    <row r="34" spans="2:6" s="74" customFormat="1" x14ac:dyDescent="0.2">
      <c r="B34">
        <v>-1</v>
      </c>
      <c r="C34" t="s">
        <v>39</v>
      </c>
      <c r="D34" s="45">
        <v>0</v>
      </c>
      <c r="E34" t="s">
        <v>34</v>
      </c>
      <c r="F34" s="74" t="s">
        <v>82</v>
      </c>
    </row>
    <row r="35" spans="2:6" s="74" customFormat="1" x14ac:dyDescent="0.2">
      <c r="B35">
        <v>-2.5</v>
      </c>
      <c r="C35" t="s">
        <v>40</v>
      </c>
      <c r="D35" s="45">
        <v>-1</v>
      </c>
      <c r="E35" t="s">
        <v>34</v>
      </c>
      <c r="F35" s="74" t="s">
        <v>67</v>
      </c>
    </row>
    <row r="36" spans="2:6" s="74" customFormat="1" x14ac:dyDescent="0.2">
      <c r="B36" s="43">
        <v>-5</v>
      </c>
      <c r="C36" s="43" t="s">
        <v>40</v>
      </c>
      <c r="D36" s="49">
        <v>-2.5</v>
      </c>
      <c r="E36" s="47" t="s">
        <v>34</v>
      </c>
      <c r="F36" s="74" t="s">
        <v>67</v>
      </c>
    </row>
    <row r="37" spans="2:6" s="74" customFormat="1" x14ac:dyDescent="0.2">
      <c r="B37"/>
      <c r="C37" s="43" t="s">
        <v>86</v>
      </c>
      <c r="D37" s="45">
        <v>-5</v>
      </c>
      <c r="E37" t="s">
        <v>34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G38" sqref="G38"/>
    </sheetView>
  </sheetViews>
  <sheetFormatPr baseColWidth="10" defaultRowHeight="12.75" x14ac:dyDescent="0.2"/>
  <cols>
    <col min="2" max="4" width="7.7109375" customWidth="1"/>
    <col min="5" max="5" width="6.42578125" bestFit="1" customWidth="1"/>
    <col min="6" max="6" width="8.85546875" customWidth="1"/>
    <col min="7" max="7" width="7" customWidth="1"/>
    <col min="8" max="8" width="8.5703125" customWidth="1"/>
    <col min="9" max="9" width="5.7109375" bestFit="1" customWidth="1"/>
    <col min="10" max="10" width="8" bestFit="1" customWidth="1"/>
    <col min="11" max="11" width="5.7109375" bestFit="1" customWidth="1"/>
    <col min="12" max="12" width="9.140625" bestFit="1" customWidth="1"/>
    <col min="13" max="13" width="8.7109375" customWidth="1"/>
    <col min="14" max="14" width="6.85546875" bestFit="1" customWidth="1"/>
    <col min="15" max="15" width="8" bestFit="1" customWidth="1"/>
    <col min="16" max="16" width="5.7109375" bestFit="1" customWidth="1"/>
    <col min="17" max="17" width="9.140625" customWidth="1"/>
    <col min="18" max="18" width="8" customWidth="1"/>
    <col min="19" max="19" width="7.140625" bestFit="1" customWidth="1"/>
  </cols>
  <sheetData>
    <row r="1" spans="1:20" s="53" customFormat="1" x14ac:dyDescent="0.2">
      <c r="B1" s="54" t="s">
        <v>14</v>
      </c>
    </row>
    <row r="2" spans="1:20" s="53" customFormat="1" x14ac:dyDescent="0.2">
      <c r="B2" s="54" t="s">
        <v>62</v>
      </c>
    </row>
    <row r="3" spans="1:20" x14ac:dyDescent="0.2">
      <c r="B3" s="1" t="s">
        <v>63</v>
      </c>
    </row>
    <row r="5" spans="1:20" x14ac:dyDescent="0.2">
      <c r="B5" s="42"/>
      <c r="C5" s="42"/>
      <c r="D5" s="42"/>
      <c r="E5" s="27"/>
      <c r="F5" s="27"/>
      <c r="G5" s="42"/>
      <c r="H5" s="42"/>
      <c r="I5" s="42"/>
      <c r="J5" s="42"/>
    </row>
    <row r="6" spans="1:20" x14ac:dyDescent="0.2">
      <c r="B6" s="1" t="s">
        <v>44</v>
      </c>
      <c r="J6" s="42"/>
    </row>
    <row r="7" spans="1:20" x14ac:dyDescent="0.2">
      <c r="A7" s="1"/>
      <c r="B7" s="1" t="s">
        <v>70</v>
      </c>
      <c r="H7" s="1"/>
      <c r="I7" s="1"/>
      <c r="J7" s="1"/>
    </row>
    <row r="9" spans="1:20" x14ac:dyDescent="0.2">
      <c r="B9" s="3" t="s">
        <v>46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18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18</v>
      </c>
      <c r="N9" s="3" t="s">
        <v>24</v>
      </c>
      <c r="O9" s="3" t="s">
        <v>25</v>
      </c>
      <c r="P9" s="3" t="s">
        <v>26</v>
      </c>
      <c r="Q9" s="3" t="s">
        <v>18</v>
      </c>
      <c r="R9" s="3" t="s">
        <v>102</v>
      </c>
      <c r="S9" s="52" t="s">
        <v>60</v>
      </c>
    </row>
    <row r="10" spans="1:20" x14ac:dyDescent="0.2">
      <c r="B10" s="4" t="s">
        <v>27</v>
      </c>
      <c r="C10" s="4" t="s">
        <v>27</v>
      </c>
      <c r="D10" s="4" t="s">
        <v>27</v>
      </c>
      <c r="E10" s="4" t="s">
        <v>27</v>
      </c>
      <c r="F10" s="108"/>
      <c r="G10" s="4" t="s">
        <v>27</v>
      </c>
      <c r="H10" s="108"/>
      <c r="I10" s="4" t="s">
        <v>28</v>
      </c>
      <c r="J10" s="4" t="s">
        <v>29</v>
      </c>
      <c r="K10" s="4" t="s">
        <v>30</v>
      </c>
      <c r="L10" s="4" t="s">
        <v>30</v>
      </c>
      <c r="M10" s="108"/>
      <c r="N10" s="4" t="s">
        <v>31</v>
      </c>
      <c r="O10" s="4"/>
      <c r="P10" s="4" t="s">
        <v>31</v>
      </c>
      <c r="Q10" s="108"/>
      <c r="R10" s="4" t="s">
        <v>27</v>
      </c>
      <c r="S10" s="4" t="s">
        <v>31</v>
      </c>
    </row>
    <row r="11" spans="1:20" x14ac:dyDescent="0.2">
      <c r="A11" s="5" t="s">
        <v>1</v>
      </c>
      <c r="B11" s="6">
        <v>4.2064516129032263</v>
      </c>
      <c r="C11" s="6">
        <v>11.351612903225803</v>
      </c>
      <c r="D11" s="6">
        <v>7.6967741935483849</v>
      </c>
      <c r="E11" s="7">
        <v>19</v>
      </c>
      <c r="F11" s="110">
        <v>36896</v>
      </c>
      <c r="G11" s="6">
        <v>0.1</v>
      </c>
      <c r="H11" s="110">
        <v>36912</v>
      </c>
      <c r="I11" s="6">
        <v>84.1</v>
      </c>
      <c r="J11" s="6">
        <v>182</v>
      </c>
      <c r="K11" s="6">
        <v>3.270967741935483</v>
      </c>
      <c r="L11" s="6">
        <v>17.2</v>
      </c>
      <c r="M11" s="110">
        <v>36920</v>
      </c>
      <c r="N11" s="6">
        <v>56</v>
      </c>
      <c r="O11" s="8">
        <v>17</v>
      </c>
      <c r="P11" s="9">
        <v>17</v>
      </c>
      <c r="Q11" s="110">
        <v>36897</v>
      </c>
      <c r="R11" s="8"/>
      <c r="S11" s="9">
        <v>31.7</v>
      </c>
    </row>
    <row r="12" spans="1:20" x14ac:dyDescent="0.2">
      <c r="A12" s="10" t="s">
        <v>2</v>
      </c>
      <c r="B12" s="11">
        <v>3.3678571428571424</v>
      </c>
      <c r="C12" s="11">
        <v>13.017857142857141</v>
      </c>
      <c r="D12" s="11">
        <v>7.9285714285714297</v>
      </c>
      <c r="E12" s="12">
        <v>18.399999999999999</v>
      </c>
      <c r="F12" s="110">
        <v>36944</v>
      </c>
      <c r="G12" s="11">
        <v>-1.3</v>
      </c>
      <c r="H12" s="110">
        <v>36941</v>
      </c>
      <c r="I12" s="11">
        <v>72.099999999999994</v>
      </c>
      <c r="J12" s="11">
        <v>308.10000000000002</v>
      </c>
      <c r="K12" s="11">
        <v>3.8071428571428565</v>
      </c>
      <c r="L12" s="11">
        <v>19.100000000000001</v>
      </c>
      <c r="M12" s="110">
        <v>36929</v>
      </c>
      <c r="N12" s="14">
        <v>7.8</v>
      </c>
      <c r="O12" s="13">
        <v>5</v>
      </c>
      <c r="P12" s="15">
        <v>3.8</v>
      </c>
      <c r="Q12" s="110">
        <v>36929</v>
      </c>
      <c r="R12" s="13"/>
      <c r="S12" s="15">
        <v>54</v>
      </c>
    </row>
    <row r="13" spans="1:20" x14ac:dyDescent="0.2">
      <c r="A13" s="10" t="s">
        <v>3</v>
      </c>
      <c r="B13" s="12">
        <v>7.7451612903225806</v>
      </c>
      <c r="C13" s="12">
        <v>18.422580645161293</v>
      </c>
      <c r="D13" s="12">
        <v>12.93548387096774</v>
      </c>
      <c r="E13" s="12">
        <v>28.7</v>
      </c>
      <c r="F13" s="110">
        <v>36973</v>
      </c>
      <c r="G13" s="12">
        <v>-1.1000000000000001</v>
      </c>
      <c r="H13" s="110">
        <v>36951</v>
      </c>
      <c r="I13" s="12">
        <v>73.900000000000006</v>
      </c>
      <c r="J13" s="12">
        <v>411.5</v>
      </c>
      <c r="K13" s="12">
        <v>2.6419354838709674</v>
      </c>
      <c r="L13" s="12">
        <v>15.7</v>
      </c>
      <c r="M13" s="110">
        <v>36953</v>
      </c>
      <c r="N13" s="12">
        <v>43.4</v>
      </c>
      <c r="O13" s="16">
        <v>14</v>
      </c>
      <c r="P13" s="15">
        <v>10.6</v>
      </c>
      <c r="Q13" s="110">
        <v>36953</v>
      </c>
      <c r="R13" s="16"/>
      <c r="S13" s="15">
        <v>81.150000000000006</v>
      </c>
    </row>
    <row r="14" spans="1:20" x14ac:dyDescent="0.2">
      <c r="A14" s="10" t="s">
        <v>4</v>
      </c>
      <c r="B14" s="12">
        <v>6.7666666666666684</v>
      </c>
      <c r="C14" s="12">
        <v>18.43333333333333</v>
      </c>
      <c r="D14" s="12">
        <v>12.316666666666665</v>
      </c>
      <c r="E14" s="12">
        <v>25.1</v>
      </c>
      <c r="F14" s="110">
        <v>37005</v>
      </c>
      <c r="G14" s="12">
        <v>2.2999999999999998</v>
      </c>
      <c r="H14" s="110">
        <v>36996</v>
      </c>
      <c r="I14" s="12">
        <v>59.3</v>
      </c>
      <c r="J14" s="12">
        <v>591.6</v>
      </c>
      <c r="K14" s="12">
        <v>3.9966666666666657</v>
      </c>
      <c r="L14" s="12">
        <v>14.8</v>
      </c>
      <c r="M14" s="110">
        <v>36989</v>
      </c>
      <c r="N14" s="12">
        <v>6.8</v>
      </c>
      <c r="O14" s="16">
        <v>10</v>
      </c>
      <c r="P14" s="15">
        <v>1.8</v>
      </c>
      <c r="Q14" s="110">
        <v>36989</v>
      </c>
      <c r="R14" s="16"/>
      <c r="S14" s="15">
        <v>121.2</v>
      </c>
    </row>
    <row r="15" spans="1:20" x14ac:dyDescent="0.2">
      <c r="A15" s="10" t="s">
        <v>5</v>
      </c>
      <c r="B15" s="11">
        <v>10.864516129032257</v>
      </c>
      <c r="C15" s="11">
        <v>23.790322580645157</v>
      </c>
      <c r="D15" s="11">
        <v>17.164516129032254</v>
      </c>
      <c r="E15" s="12">
        <v>35.799999999999997</v>
      </c>
      <c r="F15" s="110">
        <v>37040</v>
      </c>
      <c r="G15" s="11">
        <v>0.4</v>
      </c>
      <c r="H15" s="110">
        <v>37012</v>
      </c>
      <c r="I15" s="11">
        <v>58.4</v>
      </c>
      <c r="J15" s="11">
        <v>738.5</v>
      </c>
      <c r="K15" s="11">
        <v>2.8129032258064521</v>
      </c>
      <c r="L15" s="11">
        <v>14.3</v>
      </c>
      <c r="M15" s="110">
        <v>37016</v>
      </c>
      <c r="N15" s="11">
        <v>23.6</v>
      </c>
      <c r="O15" s="13">
        <v>8</v>
      </c>
      <c r="P15" s="15">
        <v>8.6</v>
      </c>
      <c r="Q15" s="110">
        <v>37027</v>
      </c>
      <c r="R15" s="13"/>
      <c r="S15" s="15">
        <v>154.9</v>
      </c>
    </row>
    <row r="16" spans="1:20" x14ac:dyDescent="0.2">
      <c r="A16" s="10" t="s">
        <v>6</v>
      </c>
      <c r="B16" s="12">
        <v>13.906666666666665</v>
      </c>
      <c r="C16" s="12">
        <v>29.583333333333332</v>
      </c>
      <c r="D16" s="12">
        <v>21.656666666666663</v>
      </c>
      <c r="E16" s="12">
        <v>40.6</v>
      </c>
      <c r="F16" s="110">
        <v>37067</v>
      </c>
      <c r="G16" s="12">
        <v>9.6</v>
      </c>
      <c r="H16" s="110">
        <v>37054</v>
      </c>
      <c r="I16" s="12">
        <v>49.5</v>
      </c>
      <c r="J16" s="12">
        <v>833.9</v>
      </c>
      <c r="K16" s="12">
        <v>2.5966666666666662</v>
      </c>
      <c r="L16" s="12">
        <v>10.8</v>
      </c>
      <c r="M16" s="110">
        <v>37060</v>
      </c>
      <c r="N16" s="12">
        <v>7</v>
      </c>
      <c r="O16" s="16">
        <v>1</v>
      </c>
      <c r="P16" s="15">
        <v>7</v>
      </c>
      <c r="Q16" s="110">
        <v>37052</v>
      </c>
      <c r="R16" s="16"/>
      <c r="S16" s="15">
        <v>195.9</v>
      </c>
      <c r="T16" s="17"/>
    </row>
    <row r="17" spans="1:20" x14ac:dyDescent="0.2">
      <c r="A17" s="10" t="s">
        <v>7</v>
      </c>
      <c r="B17" s="12">
        <v>15.374193548387094</v>
      </c>
      <c r="C17" s="12">
        <v>29.7</v>
      </c>
      <c r="D17" s="12">
        <v>22.07419354838709</v>
      </c>
      <c r="E17" s="12">
        <v>36.700000000000003</v>
      </c>
      <c r="F17" s="110">
        <v>37074</v>
      </c>
      <c r="G17" s="12">
        <v>10.6</v>
      </c>
      <c r="H17" s="110">
        <v>37079</v>
      </c>
      <c r="I17" s="12">
        <v>59.2</v>
      </c>
      <c r="J17" s="12">
        <v>778.1</v>
      </c>
      <c r="K17" s="12">
        <v>2.2322580645161292</v>
      </c>
      <c r="L17" s="12">
        <v>13</v>
      </c>
      <c r="M17" s="110">
        <v>37091</v>
      </c>
      <c r="N17" s="12">
        <v>25.6</v>
      </c>
      <c r="O17" s="16">
        <v>6</v>
      </c>
      <c r="P17" s="15">
        <v>9.4</v>
      </c>
      <c r="Q17" s="110">
        <v>37100</v>
      </c>
      <c r="R17" s="16"/>
      <c r="S17" s="15">
        <v>180.5</v>
      </c>
      <c r="T17" s="17"/>
    </row>
    <row r="18" spans="1:20" x14ac:dyDescent="0.2">
      <c r="A18" s="10" t="s">
        <v>8</v>
      </c>
      <c r="B18" s="12">
        <v>17.4258064516129</v>
      </c>
      <c r="C18" s="12">
        <v>30.887096774193541</v>
      </c>
      <c r="D18" s="12">
        <v>23.583870967741937</v>
      </c>
      <c r="E18" s="11">
        <v>36.9</v>
      </c>
      <c r="F18" s="110">
        <v>37127</v>
      </c>
      <c r="G18" s="12">
        <v>12.9</v>
      </c>
      <c r="H18" s="110">
        <v>37114</v>
      </c>
      <c r="I18" s="12">
        <v>57.5</v>
      </c>
      <c r="J18" s="12">
        <v>670</v>
      </c>
      <c r="K18" s="12">
        <v>2.1419354838709674</v>
      </c>
      <c r="L18" s="12">
        <v>17.5</v>
      </c>
      <c r="M18" s="110">
        <v>37116</v>
      </c>
      <c r="N18" s="12">
        <v>31</v>
      </c>
      <c r="O18" s="16">
        <v>6</v>
      </c>
      <c r="P18" s="15">
        <v>22.8</v>
      </c>
      <c r="Q18" s="110">
        <v>37116</v>
      </c>
      <c r="R18" s="16"/>
      <c r="S18" s="15">
        <v>165.6</v>
      </c>
    </row>
    <row r="19" spans="1:20" x14ac:dyDescent="0.2">
      <c r="A19" s="10" t="s">
        <v>9</v>
      </c>
      <c r="B19" s="11">
        <v>12.496666666666668</v>
      </c>
      <c r="C19" s="11">
        <v>23.906666666666663</v>
      </c>
      <c r="D19" s="11">
        <v>17.79</v>
      </c>
      <c r="E19" s="12">
        <v>29</v>
      </c>
      <c r="F19" s="110">
        <v>37147</v>
      </c>
      <c r="G19" s="11">
        <v>5.7</v>
      </c>
      <c r="H19" s="110">
        <v>37153</v>
      </c>
      <c r="I19" s="11">
        <v>64.2</v>
      </c>
      <c r="J19" s="11">
        <v>523.70000000000005</v>
      </c>
      <c r="K19" s="11">
        <v>2.7033333333333331</v>
      </c>
      <c r="L19" s="11">
        <v>10.4</v>
      </c>
      <c r="M19" s="110">
        <v>37141</v>
      </c>
      <c r="N19" s="14">
        <v>25.4</v>
      </c>
      <c r="O19" s="13">
        <v>6</v>
      </c>
      <c r="P19" s="15">
        <v>7.6</v>
      </c>
      <c r="Q19" s="110">
        <v>37162</v>
      </c>
      <c r="R19" s="13"/>
      <c r="S19" s="15">
        <v>116</v>
      </c>
    </row>
    <row r="20" spans="1:20" x14ac:dyDescent="0.2">
      <c r="A20" s="10" t="s">
        <v>10</v>
      </c>
      <c r="B20" s="12">
        <v>11.096774193548386</v>
      </c>
      <c r="C20" s="12">
        <v>21.980645161290322</v>
      </c>
      <c r="D20" s="12">
        <v>16.493548387096773</v>
      </c>
      <c r="E20" s="12">
        <v>27.6</v>
      </c>
      <c r="F20" s="110">
        <v>37165</v>
      </c>
      <c r="G20" s="12">
        <v>6</v>
      </c>
      <c r="H20" s="110">
        <v>37189</v>
      </c>
      <c r="I20" s="12">
        <v>77.400000000000006</v>
      </c>
      <c r="J20" s="12">
        <v>366.6</v>
      </c>
      <c r="K20" s="12">
        <v>1.832258064516129</v>
      </c>
      <c r="L20" s="12">
        <v>11.7</v>
      </c>
      <c r="M20" s="110">
        <v>37183</v>
      </c>
      <c r="N20" s="12">
        <v>39</v>
      </c>
      <c r="O20" s="16">
        <v>13</v>
      </c>
      <c r="P20" s="15">
        <v>13</v>
      </c>
      <c r="Q20" s="110">
        <v>37183</v>
      </c>
      <c r="R20" s="16"/>
      <c r="S20" s="15">
        <v>65.400000000000006</v>
      </c>
    </row>
    <row r="21" spans="1:20" x14ac:dyDescent="0.2">
      <c r="A21" s="10" t="s">
        <v>11</v>
      </c>
      <c r="B21" s="12">
        <v>5.1233333333333331</v>
      </c>
      <c r="C21" s="12">
        <v>12.45</v>
      </c>
      <c r="D21" s="12">
        <v>8.56</v>
      </c>
      <c r="E21" s="12">
        <v>17.399999999999999</v>
      </c>
      <c r="F21" s="110">
        <v>37202</v>
      </c>
      <c r="G21" s="12">
        <v>0.6</v>
      </c>
      <c r="H21" s="110">
        <v>37217</v>
      </c>
      <c r="I21" s="12">
        <v>72.8</v>
      </c>
      <c r="J21" s="12">
        <v>244.8</v>
      </c>
      <c r="K21" s="12">
        <v>3.8133333333333339</v>
      </c>
      <c r="L21" s="12">
        <v>16.100000000000001</v>
      </c>
      <c r="M21" s="110">
        <v>37206</v>
      </c>
      <c r="N21" s="12">
        <v>22.8</v>
      </c>
      <c r="O21" s="16">
        <v>6</v>
      </c>
      <c r="P21" s="15">
        <v>12</v>
      </c>
      <c r="Q21" s="110">
        <v>37211</v>
      </c>
      <c r="R21" s="16"/>
      <c r="S21" s="15">
        <v>47.6</v>
      </c>
    </row>
    <row r="22" spans="1:20" ht="13.5" thickBot="1" x14ac:dyDescent="0.25">
      <c r="A22" s="18" t="s">
        <v>12</v>
      </c>
      <c r="B22" s="19">
        <v>-1.4064516129032258</v>
      </c>
      <c r="C22" s="19">
        <v>8.2967741935483872</v>
      </c>
      <c r="D22" s="19">
        <v>3.4516129032258069</v>
      </c>
      <c r="E22" s="20">
        <v>16.2</v>
      </c>
      <c r="F22" s="137">
        <v>37230</v>
      </c>
      <c r="G22" s="19">
        <v>-9.6</v>
      </c>
      <c r="H22" s="137">
        <v>37250</v>
      </c>
      <c r="I22" s="19">
        <v>78.099999999999994</v>
      </c>
      <c r="J22" s="19">
        <v>208.9</v>
      </c>
      <c r="K22" s="19">
        <v>2.6096774193548389</v>
      </c>
      <c r="L22" s="19">
        <v>14</v>
      </c>
      <c r="M22" s="110">
        <v>37239</v>
      </c>
      <c r="N22" s="19">
        <v>1.4</v>
      </c>
      <c r="O22" s="21">
        <v>4</v>
      </c>
      <c r="P22" s="22">
        <v>0.8</v>
      </c>
      <c r="Q22" s="110">
        <v>37255</v>
      </c>
      <c r="R22" s="21"/>
      <c r="S22" s="22">
        <v>26.7</v>
      </c>
    </row>
    <row r="23" spans="1:20" ht="13.5" thickTop="1" x14ac:dyDescent="0.2">
      <c r="A23" s="1" t="s">
        <v>32</v>
      </c>
      <c r="B23" s="23">
        <f>AVERAGE(B11:B22)</f>
        <v>8.9139701740911423</v>
      </c>
      <c r="C23" s="23">
        <f t="shared" ref="C23:K23" si="0">AVERAGE(C11:C22)</f>
        <v>20.151685227854582</v>
      </c>
      <c r="D23" s="23">
        <f t="shared" si="0"/>
        <v>14.304325396825393</v>
      </c>
      <c r="E23" s="23">
        <f>MAX(E11:E22)</f>
        <v>40.6</v>
      </c>
      <c r="F23" s="24">
        <v>37067</v>
      </c>
      <c r="G23" s="23">
        <f>MIN(G11:G22)</f>
        <v>-9.6</v>
      </c>
      <c r="H23" s="24">
        <v>37250</v>
      </c>
      <c r="I23" s="23">
        <f t="shared" si="0"/>
        <v>67.208333333333329</v>
      </c>
      <c r="J23" s="23">
        <f>SUM(J11:J22)</f>
        <v>5857.7</v>
      </c>
      <c r="K23" s="23">
        <f t="shared" si="0"/>
        <v>2.8715898617511519</v>
      </c>
      <c r="L23" s="23">
        <f>MAX(L11:L22)</f>
        <v>19.100000000000001</v>
      </c>
      <c r="M23" s="24">
        <v>37294</v>
      </c>
      <c r="N23" s="23">
        <f>SUM(N11:N22)</f>
        <v>289.8</v>
      </c>
      <c r="O23" s="25">
        <f>SUM(O11:O22)</f>
        <v>96</v>
      </c>
      <c r="P23" s="23">
        <f>MAX(P11:P22)</f>
        <v>22.8</v>
      </c>
      <c r="Q23" s="62">
        <v>37116</v>
      </c>
      <c r="R23" s="24"/>
      <c r="S23" s="23">
        <f>SUM(S11:S22)</f>
        <v>1240.6500000000001</v>
      </c>
    </row>
    <row r="24" spans="1:20" ht="14.25" x14ac:dyDescent="0.2">
      <c r="B24" s="26"/>
      <c r="C24" s="26"/>
      <c r="D24" s="26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6" spans="1:20" x14ac:dyDescent="0.2">
      <c r="A26" s="28" t="s">
        <v>47</v>
      </c>
    </row>
    <row r="28" spans="1:20" x14ac:dyDescent="0.2">
      <c r="B28" t="s">
        <v>33</v>
      </c>
      <c r="E28">
        <v>-0.4</v>
      </c>
      <c r="F28" t="s">
        <v>34</v>
      </c>
      <c r="G28" t="s">
        <v>71</v>
      </c>
    </row>
    <row r="29" spans="1:20" x14ac:dyDescent="0.2">
      <c r="B29" t="s">
        <v>35</v>
      </c>
      <c r="E29">
        <v>-1.1000000000000001</v>
      </c>
      <c r="F29" t="s">
        <v>34</v>
      </c>
      <c r="G29" t="s">
        <v>72</v>
      </c>
    </row>
    <row r="30" spans="1:20" x14ac:dyDescent="0.2">
      <c r="B30" t="s">
        <v>36</v>
      </c>
      <c r="E30">
        <v>284</v>
      </c>
      <c r="F30" s="53" t="s">
        <v>41</v>
      </c>
    </row>
    <row r="32" spans="1:20" x14ac:dyDescent="0.2">
      <c r="A32" s="28" t="s">
        <v>37</v>
      </c>
      <c r="B32" s="28"/>
      <c r="C32" s="28"/>
      <c r="D32" s="28"/>
      <c r="E32" s="28"/>
      <c r="F32" s="28"/>
      <c r="G32" s="28"/>
      <c r="H32" s="28"/>
    </row>
    <row r="34" spans="2:6" x14ac:dyDescent="0.2">
      <c r="B34">
        <v>-1</v>
      </c>
      <c r="C34" t="s">
        <v>39</v>
      </c>
      <c r="D34" s="45">
        <v>0</v>
      </c>
      <c r="E34" t="s">
        <v>34</v>
      </c>
      <c r="F34" t="s">
        <v>73</v>
      </c>
    </row>
    <row r="35" spans="2:6" x14ac:dyDescent="0.2">
      <c r="B35">
        <v>-2.5</v>
      </c>
      <c r="C35" t="s">
        <v>40</v>
      </c>
      <c r="D35" s="45">
        <v>-1</v>
      </c>
      <c r="E35" t="s">
        <v>34</v>
      </c>
      <c r="F35" t="s">
        <v>74</v>
      </c>
    </row>
    <row r="36" spans="2:6" x14ac:dyDescent="0.2">
      <c r="B36" s="43">
        <v>-5</v>
      </c>
      <c r="C36" s="43" t="s">
        <v>40</v>
      </c>
      <c r="D36" s="49">
        <v>-2.5</v>
      </c>
      <c r="E36" s="47" t="s">
        <v>34</v>
      </c>
      <c r="F36" t="s">
        <v>73</v>
      </c>
    </row>
    <row r="37" spans="2:6" x14ac:dyDescent="0.2">
      <c r="C37" s="43" t="s">
        <v>86</v>
      </c>
      <c r="D37" s="45">
        <v>-5</v>
      </c>
      <c r="E37" t="s">
        <v>34</v>
      </c>
      <c r="F37" t="s">
        <v>75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P39" sqref="P39"/>
    </sheetView>
  </sheetViews>
  <sheetFormatPr baseColWidth="10" defaultRowHeight="12.75" x14ac:dyDescent="0.2"/>
  <cols>
    <col min="2" max="4" width="7.7109375" customWidth="1"/>
    <col min="5" max="5" width="7.42578125" bestFit="1" customWidth="1"/>
    <col min="6" max="6" width="7.5703125" bestFit="1" customWidth="1"/>
    <col min="7" max="7" width="5.85546875" customWidth="1"/>
    <col min="8" max="8" width="7.7109375" bestFit="1" customWidth="1"/>
    <col min="9" max="9" width="6.5703125" bestFit="1" customWidth="1"/>
    <col min="10" max="10" width="8" bestFit="1" customWidth="1"/>
    <col min="11" max="11" width="5.7109375" bestFit="1" customWidth="1"/>
    <col min="12" max="12" width="9.140625" bestFit="1" customWidth="1"/>
    <col min="13" max="13" width="7.5703125" bestFit="1" customWidth="1"/>
    <col min="14" max="14" width="6.85546875" bestFit="1" customWidth="1"/>
    <col min="15" max="15" width="8" bestFit="1" customWidth="1"/>
    <col min="16" max="16" width="5.7109375" bestFit="1" customWidth="1"/>
    <col min="17" max="17" width="8" bestFit="1" customWidth="1"/>
    <col min="18" max="18" width="8" customWidth="1"/>
    <col min="19" max="19" width="7.140625" customWidth="1"/>
  </cols>
  <sheetData>
    <row r="1" spans="1:20" s="53" customFormat="1" x14ac:dyDescent="0.2">
      <c r="B1" s="54" t="s">
        <v>38</v>
      </c>
    </row>
    <row r="2" spans="1:20" s="53" customFormat="1" x14ac:dyDescent="0.2">
      <c r="B2" s="54" t="s">
        <v>62</v>
      </c>
    </row>
    <row r="3" spans="1:20" x14ac:dyDescent="0.2">
      <c r="B3" s="1" t="s">
        <v>63</v>
      </c>
    </row>
    <row r="5" spans="1:20" x14ac:dyDescent="0.2">
      <c r="B5" s="42"/>
      <c r="C5" s="42"/>
      <c r="D5" s="42"/>
      <c r="E5" s="27"/>
      <c r="F5" s="27"/>
      <c r="G5" s="42"/>
      <c r="H5" s="42"/>
      <c r="I5" s="42"/>
      <c r="J5" s="42"/>
    </row>
    <row r="6" spans="1:20" x14ac:dyDescent="0.2">
      <c r="B6" s="1" t="s">
        <v>44</v>
      </c>
      <c r="J6" s="42"/>
    </row>
    <row r="7" spans="1:20" x14ac:dyDescent="0.2">
      <c r="A7" s="1"/>
      <c r="B7" s="1" t="s">
        <v>65</v>
      </c>
      <c r="H7" s="1"/>
      <c r="I7" s="1"/>
      <c r="J7" s="1"/>
    </row>
    <row r="9" spans="1:20" x14ac:dyDescent="0.2">
      <c r="B9" s="3" t="s">
        <v>46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18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18</v>
      </c>
      <c r="N9" s="3" t="s">
        <v>24</v>
      </c>
      <c r="O9" s="3" t="s">
        <v>25</v>
      </c>
      <c r="P9" s="3" t="s">
        <v>26</v>
      </c>
      <c r="Q9" s="3" t="s">
        <v>18</v>
      </c>
      <c r="R9" s="3" t="s">
        <v>102</v>
      </c>
      <c r="S9" s="52" t="s">
        <v>60</v>
      </c>
    </row>
    <row r="10" spans="1:20" x14ac:dyDescent="0.2">
      <c r="B10" s="4" t="s">
        <v>27</v>
      </c>
      <c r="C10" s="4" t="s">
        <v>27</v>
      </c>
      <c r="D10" s="4" t="s">
        <v>27</v>
      </c>
      <c r="E10" s="4" t="s">
        <v>27</v>
      </c>
      <c r="F10" s="4"/>
      <c r="G10" s="4" t="s">
        <v>27</v>
      </c>
      <c r="H10" s="4"/>
      <c r="I10" s="4" t="s">
        <v>28</v>
      </c>
      <c r="J10" s="4" t="s">
        <v>29</v>
      </c>
      <c r="K10" s="4" t="s">
        <v>30</v>
      </c>
      <c r="L10" s="4" t="s">
        <v>30</v>
      </c>
      <c r="M10" s="4"/>
      <c r="N10" s="4" t="s">
        <v>31</v>
      </c>
      <c r="O10" s="4"/>
      <c r="P10" s="4" t="s">
        <v>31</v>
      </c>
      <c r="Q10" s="4"/>
      <c r="R10" s="4" t="s">
        <v>27</v>
      </c>
      <c r="S10" s="4" t="s">
        <v>31</v>
      </c>
    </row>
    <row r="11" spans="1:20" x14ac:dyDescent="0.2">
      <c r="A11" s="5" t="s">
        <v>1</v>
      </c>
      <c r="B11" s="30">
        <v>3.0419354838709678</v>
      </c>
      <c r="C11" s="30">
        <v>10.570967741935483</v>
      </c>
      <c r="D11" s="30">
        <v>6.6612903225806432</v>
      </c>
      <c r="E11" s="31">
        <v>17.399999999999999</v>
      </c>
      <c r="F11" s="111">
        <v>37284</v>
      </c>
      <c r="G11" s="33">
        <v>-2</v>
      </c>
      <c r="H11" s="111">
        <v>37277</v>
      </c>
      <c r="I11" s="32">
        <v>87.8</v>
      </c>
      <c r="J11" s="33">
        <v>181.5</v>
      </c>
      <c r="K11" s="30">
        <v>2.6645161290322581</v>
      </c>
      <c r="L11" s="33">
        <v>12.4</v>
      </c>
      <c r="M11" s="111">
        <v>37280</v>
      </c>
      <c r="N11" s="33">
        <v>15.2</v>
      </c>
      <c r="O11" s="32">
        <v>9</v>
      </c>
      <c r="P11" s="33">
        <v>8.1999999999999993</v>
      </c>
      <c r="Q11" s="111">
        <v>37258</v>
      </c>
      <c r="R11" s="39"/>
      <c r="S11" s="42">
        <v>25.82</v>
      </c>
    </row>
    <row r="12" spans="1:20" x14ac:dyDescent="0.2">
      <c r="A12" s="10" t="s">
        <v>2</v>
      </c>
      <c r="B12" s="34">
        <v>4.5999999999999996</v>
      </c>
      <c r="C12" s="34">
        <v>13.8</v>
      </c>
      <c r="D12" s="34">
        <v>8.8000000000000007</v>
      </c>
      <c r="E12" s="35">
        <v>17.899999999999999</v>
      </c>
      <c r="F12" s="112">
        <v>37292</v>
      </c>
      <c r="G12" s="37">
        <v>-0.4</v>
      </c>
      <c r="H12" s="112">
        <v>37288</v>
      </c>
      <c r="I12" s="36">
        <v>73.5</v>
      </c>
      <c r="J12" s="37">
        <v>280.60000000000002</v>
      </c>
      <c r="K12" s="34">
        <v>3.8</v>
      </c>
      <c r="L12" s="37">
        <v>16.899999999999999</v>
      </c>
      <c r="M12" s="112">
        <v>37293</v>
      </c>
      <c r="N12" s="38">
        <v>12.8</v>
      </c>
      <c r="O12" s="36">
        <v>7</v>
      </c>
      <c r="P12" s="35">
        <v>6.8</v>
      </c>
      <c r="Q12" s="112">
        <v>37292</v>
      </c>
      <c r="R12" s="36"/>
      <c r="S12" s="42">
        <v>52.81</v>
      </c>
    </row>
    <row r="13" spans="1:20" x14ac:dyDescent="0.2">
      <c r="A13" s="10" t="s">
        <v>3</v>
      </c>
      <c r="B13" s="30">
        <v>6.6354838709677422</v>
      </c>
      <c r="C13" s="30">
        <v>17.061290322580643</v>
      </c>
      <c r="D13" s="30">
        <v>11.522580645161288</v>
      </c>
      <c r="E13" s="35">
        <v>26.7</v>
      </c>
      <c r="F13" s="113">
        <v>37336</v>
      </c>
      <c r="G13" s="35">
        <v>1.4</v>
      </c>
      <c r="H13" s="113">
        <v>37318</v>
      </c>
      <c r="I13" s="39">
        <v>66.7</v>
      </c>
      <c r="J13" s="35">
        <v>436.1</v>
      </c>
      <c r="K13" s="35">
        <v>4.0999999999999996</v>
      </c>
      <c r="L13" s="35">
        <v>15.2</v>
      </c>
      <c r="M13" s="113">
        <v>37320</v>
      </c>
      <c r="N13" s="35">
        <v>22.2</v>
      </c>
      <c r="O13" s="39">
        <v>11</v>
      </c>
      <c r="P13" s="35">
        <v>14.2</v>
      </c>
      <c r="Q13" s="113">
        <v>37331</v>
      </c>
      <c r="R13" s="39"/>
      <c r="S13" s="40">
        <v>96.8</v>
      </c>
    </row>
    <row r="14" spans="1:20" x14ac:dyDescent="0.2">
      <c r="A14" s="10" t="s">
        <v>4</v>
      </c>
      <c r="B14" s="35">
        <v>7.3</v>
      </c>
      <c r="C14" s="35">
        <v>19.2</v>
      </c>
      <c r="D14" s="35">
        <v>13.2</v>
      </c>
      <c r="E14" s="35">
        <v>28.2</v>
      </c>
      <c r="F14" s="113">
        <v>37370</v>
      </c>
      <c r="G14" s="35">
        <v>1.2</v>
      </c>
      <c r="H14" s="113">
        <v>37351</v>
      </c>
      <c r="I14" s="39">
        <v>59.9</v>
      </c>
      <c r="J14" s="35">
        <v>599.5</v>
      </c>
      <c r="K14" s="35">
        <v>3.8</v>
      </c>
      <c r="L14" s="35">
        <v>14.5</v>
      </c>
      <c r="M14" s="113">
        <v>37350</v>
      </c>
      <c r="N14" s="35">
        <v>31.8</v>
      </c>
      <c r="O14" s="39">
        <v>6</v>
      </c>
      <c r="P14" s="35">
        <v>13.6</v>
      </c>
      <c r="Q14" s="113">
        <v>37357</v>
      </c>
      <c r="R14" s="39"/>
      <c r="S14" s="40">
        <v>125</v>
      </c>
    </row>
    <row r="15" spans="1:20" x14ac:dyDescent="0.2">
      <c r="A15" s="10" t="s">
        <v>5</v>
      </c>
      <c r="B15" s="11">
        <v>9.9</v>
      </c>
      <c r="C15" s="11">
        <v>21.2</v>
      </c>
      <c r="D15" s="11">
        <v>15.5</v>
      </c>
      <c r="E15" s="12">
        <v>31.4</v>
      </c>
      <c r="F15" s="105">
        <v>37407</v>
      </c>
      <c r="G15" s="11">
        <v>5.7</v>
      </c>
      <c r="H15" s="105">
        <v>37378</v>
      </c>
      <c r="I15" s="13">
        <v>64</v>
      </c>
      <c r="J15" s="11">
        <v>655.6</v>
      </c>
      <c r="K15" s="11">
        <v>3.1</v>
      </c>
      <c r="L15" s="11">
        <v>15.2</v>
      </c>
      <c r="M15" s="105">
        <v>37379</v>
      </c>
      <c r="N15" s="11">
        <v>48</v>
      </c>
      <c r="O15" s="13">
        <v>13</v>
      </c>
      <c r="P15" s="15">
        <v>13.8</v>
      </c>
      <c r="Q15" s="105">
        <v>37384</v>
      </c>
      <c r="R15" s="13"/>
      <c r="S15" s="40">
        <v>134.30000000000001</v>
      </c>
    </row>
    <row r="16" spans="1:20" x14ac:dyDescent="0.2">
      <c r="A16" s="10" t="s">
        <v>6</v>
      </c>
      <c r="B16" s="12">
        <v>14.8</v>
      </c>
      <c r="C16" s="12">
        <v>27.9</v>
      </c>
      <c r="D16" s="12">
        <v>21</v>
      </c>
      <c r="E16" s="12">
        <v>37.700000000000003</v>
      </c>
      <c r="F16" s="110">
        <v>37429</v>
      </c>
      <c r="G16" s="12">
        <v>7.7</v>
      </c>
      <c r="H16" s="110">
        <v>37413</v>
      </c>
      <c r="I16" s="16">
        <v>60.3</v>
      </c>
      <c r="J16" s="40">
        <v>743.6</v>
      </c>
      <c r="K16" s="40">
        <v>2.7066666666666661</v>
      </c>
      <c r="L16" s="12">
        <v>11.3</v>
      </c>
      <c r="M16" s="110">
        <v>37431</v>
      </c>
      <c r="N16" s="40">
        <v>41</v>
      </c>
      <c r="O16" s="16">
        <v>8</v>
      </c>
      <c r="P16" s="15">
        <v>15.4</v>
      </c>
      <c r="Q16" s="110">
        <v>37411</v>
      </c>
      <c r="R16" s="16"/>
      <c r="S16" s="42">
        <v>175</v>
      </c>
      <c r="T16" s="17"/>
    </row>
    <row r="17" spans="1:19" x14ac:dyDescent="0.2">
      <c r="A17" s="10" t="s">
        <v>7</v>
      </c>
      <c r="B17" s="11">
        <v>15.3</v>
      </c>
      <c r="C17" s="11">
        <v>28.5</v>
      </c>
      <c r="D17" s="11">
        <v>21.6</v>
      </c>
      <c r="E17" s="11">
        <v>36.299999999999997</v>
      </c>
      <c r="F17" s="105">
        <v>37456</v>
      </c>
      <c r="G17" s="11">
        <v>9.8000000000000007</v>
      </c>
      <c r="H17" s="105">
        <v>37438</v>
      </c>
      <c r="I17" s="13">
        <v>57.1</v>
      </c>
      <c r="J17" s="40">
        <v>751</v>
      </c>
      <c r="K17" s="40">
        <v>2.7903225806451615</v>
      </c>
      <c r="L17" s="11">
        <v>13</v>
      </c>
      <c r="M17" s="105">
        <v>37446</v>
      </c>
      <c r="N17" s="40">
        <v>16.8</v>
      </c>
      <c r="O17" s="13">
        <v>3</v>
      </c>
      <c r="P17" s="29">
        <v>9</v>
      </c>
      <c r="Q17" s="105">
        <v>37446</v>
      </c>
      <c r="R17" s="13"/>
      <c r="S17" s="40">
        <v>181.4</v>
      </c>
    </row>
    <row r="18" spans="1:19" x14ac:dyDescent="0.2">
      <c r="A18" s="10" t="s">
        <v>8</v>
      </c>
      <c r="B18" s="12">
        <v>15.3</v>
      </c>
      <c r="C18" s="12">
        <v>27.2</v>
      </c>
      <c r="D18" s="12">
        <v>20.6</v>
      </c>
      <c r="E18" s="11">
        <v>35</v>
      </c>
      <c r="F18" s="110">
        <v>37486</v>
      </c>
      <c r="G18" s="12">
        <v>10.3</v>
      </c>
      <c r="H18" s="110">
        <v>37495</v>
      </c>
      <c r="I18" s="16">
        <v>61.1</v>
      </c>
      <c r="J18" s="40">
        <v>622.1</v>
      </c>
      <c r="K18" s="40">
        <v>2.4903225806451612</v>
      </c>
      <c r="L18" s="12">
        <v>12.9</v>
      </c>
      <c r="M18" s="110">
        <v>37480</v>
      </c>
      <c r="N18" s="40">
        <v>35.6</v>
      </c>
      <c r="O18" s="16">
        <v>9</v>
      </c>
      <c r="P18" s="15">
        <v>7.4</v>
      </c>
      <c r="Q18" s="110">
        <v>37491</v>
      </c>
      <c r="R18" s="16"/>
      <c r="S18" s="40">
        <v>147.6</v>
      </c>
    </row>
    <row r="19" spans="1:19" x14ac:dyDescent="0.2">
      <c r="A19" s="10" t="s">
        <v>9</v>
      </c>
      <c r="B19" s="44">
        <v>12.776666666666669</v>
      </c>
      <c r="C19" s="44">
        <v>24.493333333333339</v>
      </c>
      <c r="D19" s="44">
        <v>18.283333333333328</v>
      </c>
      <c r="E19" s="12">
        <v>28.1</v>
      </c>
      <c r="F19" s="105">
        <v>37519</v>
      </c>
      <c r="G19" s="11">
        <v>5.8</v>
      </c>
      <c r="H19" s="105">
        <v>37525</v>
      </c>
      <c r="I19" s="13">
        <v>63.2</v>
      </c>
      <c r="J19" s="11">
        <v>491</v>
      </c>
      <c r="K19" s="11">
        <v>2.1</v>
      </c>
      <c r="L19" s="11">
        <v>10</v>
      </c>
      <c r="M19" s="105">
        <v>37522</v>
      </c>
      <c r="N19" s="14">
        <v>34.200000000000003</v>
      </c>
      <c r="O19" s="13">
        <v>8</v>
      </c>
      <c r="P19" s="15">
        <v>19.600000000000001</v>
      </c>
      <c r="Q19" s="105">
        <v>37515</v>
      </c>
      <c r="R19" s="13"/>
      <c r="S19" s="15">
        <v>105.2</v>
      </c>
    </row>
    <row r="20" spans="1:19" x14ac:dyDescent="0.2">
      <c r="A20" s="10" t="s">
        <v>10</v>
      </c>
      <c r="B20" s="12">
        <v>9.8000000000000007</v>
      </c>
      <c r="C20" s="12">
        <v>20</v>
      </c>
      <c r="D20" s="12">
        <v>14.7</v>
      </c>
      <c r="E20" s="12">
        <v>24.9</v>
      </c>
      <c r="F20" s="110">
        <v>37536</v>
      </c>
      <c r="G20" s="12">
        <v>2.7</v>
      </c>
      <c r="H20" s="110">
        <v>37548</v>
      </c>
      <c r="I20" s="16">
        <v>71.400000000000006</v>
      </c>
      <c r="J20" s="12">
        <v>328.8</v>
      </c>
      <c r="K20" s="12">
        <v>2.2000000000000002</v>
      </c>
      <c r="L20" s="12">
        <v>11.7</v>
      </c>
      <c r="M20" s="110">
        <v>37539</v>
      </c>
      <c r="N20" s="12">
        <v>35.200000000000003</v>
      </c>
      <c r="O20" s="16">
        <v>12</v>
      </c>
      <c r="P20" s="15">
        <v>10.199999999999999</v>
      </c>
      <c r="Q20" s="110">
        <v>37538</v>
      </c>
      <c r="R20" s="16"/>
      <c r="S20" s="15">
        <v>66.8</v>
      </c>
    </row>
    <row r="21" spans="1:19" x14ac:dyDescent="0.2">
      <c r="A21" s="10" t="s">
        <v>11</v>
      </c>
      <c r="B21" s="12">
        <v>6.2</v>
      </c>
      <c r="C21" s="12">
        <v>15</v>
      </c>
      <c r="D21" s="12">
        <v>10.5</v>
      </c>
      <c r="E21" s="12">
        <v>20.6</v>
      </c>
      <c r="F21" s="110">
        <v>37570</v>
      </c>
      <c r="G21" s="12">
        <v>1.4</v>
      </c>
      <c r="H21" s="110">
        <v>37587</v>
      </c>
      <c r="I21" s="16">
        <v>75.400000000000006</v>
      </c>
      <c r="J21" s="12">
        <v>205.3</v>
      </c>
      <c r="K21" s="12">
        <v>2.5</v>
      </c>
      <c r="L21" s="12">
        <v>16.8</v>
      </c>
      <c r="M21" s="110">
        <v>37566</v>
      </c>
      <c r="N21" s="12">
        <v>36</v>
      </c>
      <c r="O21" s="16">
        <v>14</v>
      </c>
      <c r="P21" s="15">
        <v>16.600000000000001</v>
      </c>
      <c r="Q21" s="110">
        <v>37574</v>
      </c>
      <c r="R21" s="16"/>
      <c r="S21" s="15">
        <v>41.8</v>
      </c>
    </row>
    <row r="22" spans="1:19" ht="13.5" thickBot="1" x14ac:dyDescent="0.25">
      <c r="A22" s="18" t="s">
        <v>12</v>
      </c>
      <c r="B22" s="19">
        <v>5.3</v>
      </c>
      <c r="C22" s="19">
        <v>11.3</v>
      </c>
      <c r="D22" s="19">
        <v>8.1999999999999993</v>
      </c>
      <c r="E22" s="20">
        <v>17.7</v>
      </c>
      <c r="F22" s="109">
        <v>37616</v>
      </c>
      <c r="G22" s="19">
        <v>-0.2</v>
      </c>
      <c r="H22" s="109">
        <v>37603</v>
      </c>
      <c r="I22" s="21">
        <v>82.1</v>
      </c>
      <c r="J22" s="19">
        <v>150.69999999999999</v>
      </c>
      <c r="K22" s="19">
        <v>3.1</v>
      </c>
      <c r="L22" s="19">
        <v>15.7</v>
      </c>
      <c r="M22" s="109">
        <v>37618</v>
      </c>
      <c r="N22" s="19">
        <v>68.8</v>
      </c>
      <c r="O22" s="21">
        <v>16</v>
      </c>
      <c r="P22" s="22">
        <v>20</v>
      </c>
      <c r="Q22" s="109">
        <v>37595</v>
      </c>
      <c r="R22" s="21"/>
      <c r="S22" s="22">
        <v>30.1</v>
      </c>
    </row>
    <row r="23" spans="1:19" ht="13.5" thickTop="1" x14ac:dyDescent="0.2">
      <c r="A23" s="1" t="s">
        <v>32</v>
      </c>
      <c r="B23" s="23">
        <f>AVERAGE(B11:B22)</f>
        <v>9.2461738351254485</v>
      </c>
      <c r="C23" s="23">
        <f>AVERAGE(C11:C22)</f>
        <v>19.685465949820788</v>
      </c>
      <c r="D23" s="23">
        <f>AVERAGE(D11:D22)</f>
        <v>14.213933691756269</v>
      </c>
      <c r="E23" s="23">
        <f>MAX(E11:E22)</f>
        <v>37.700000000000003</v>
      </c>
      <c r="F23" s="24">
        <v>37429</v>
      </c>
      <c r="G23" s="23">
        <f>MIN(G11:G22)</f>
        <v>-2</v>
      </c>
      <c r="H23" s="24">
        <v>37277</v>
      </c>
      <c r="I23" s="25">
        <f>AVERAGE(I11:I22)</f>
        <v>68.541666666666671</v>
      </c>
      <c r="J23" s="23">
        <f>SUM(J11:J22)</f>
        <v>5445.8</v>
      </c>
      <c r="K23" s="25">
        <f>AVERAGE(K11:K22)</f>
        <v>2.9459856630824373</v>
      </c>
      <c r="L23" s="23">
        <f>MAX(L11:L22)</f>
        <v>16.899999999999999</v>
      </c>
      <c r="M23" s="24">
        <v>37293</v>
      </c>
      <c r="N23" s="23">
        <f>SUM(N11:N22)</f>
        <v>397.6</v>
      </c>
      <c r="O23" s="25">
        <f>SUM(O11:O22)</f>
        <v>116</v>
      </c>
      <c r="P23" s="23">
        <f>MAX(P11:P22)</f>
        <v>20</v>
      </c>
      <c r="Q23" s="24">
        <v>37595</v>
      </c>
      <c r="R23" s="24"/>
      <c r="S23" s="25">
        <f>SUM(S11:S22)</f>
        <v>1182.6299999999999</v>
      </c>
    </row>
    <row r="24" spans="1:19" ht="14.25" x14ac:dyDescent="0.2">
      <c r="B24" s="26"/>
      <c r="C24" s="26"/>
      <c r="D24" s="26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6" spans="1:19" x14ac:dyDescent="0.2">
      <c r="A26" s="28" t="s">
        <v>47</v>
      </c>
    </row>
    <row r="27" spans="1:19" x14ac:dyDescent="0.2">
      <c r="A27" s="28"/>
    </row>
    <row r="28" spans="1:19" x14ac:dyDescent="0.2">
      <c r="B28" t="s">
        <v>33</v>
      </c>
      <c r="E28">
        <v>-0.2</v>
      </c>
      <c r="F28" t="s">
        <v>34</v>
      </c>
      <c r="G28" t="s">
        <v>66</v>
      </c>
    </row>
    <row r="29" spans="1:19" x14ac:dyDescent="0.2">
      <c r="B29" t="s">
        <v>35</v>
      </c>
      <c r="E29">
        <v>-0.4</v>
      </c>
      <c r="F29" t="s">
        <v>34</v>
      </c>
      <c r="G29" t="s">
        <v>69</v>
      </c>
    </row>
    <row r="30" spans="1:19" x14ac:dyDescent="0.2">
      <c r="B30" t="s">
        <v>36</v>
      </c>
      <c r="E30">
        <v>314</v>
      </c>
      <c r="F30" s="53" t="s">
        <v>41</v>
      </c>
    </row>
    <row r="32" spans="1:19" x14ac:dyDescent="0.2">
      <c r="A32" s="28" t="s">
        <v>37</v>
      </c>
      <c r="B32" s="28"/>
      <c r="C32" s="28"/>
      <c r="D32" s="28"/>
      <c r="E32" s="28"/>
      <c r="F32" s="28"/>
      <c r="G32" s="28"/>
      <c r="H32" s="28"/>
    </row>
    <row r="33" spans="1:13" x14ac:dyDescent="0.2">
      <c r="A33" s="28"/>
      <c r="B33" s="28"/>
      <c r="C33" s="28"/>
      <c r="D33" s="28"/>
      <c r="E33" s="28"/>
      <c r="F33" s="28"/>
      <c r="G33" s="28"/>
      <c r="H33" s="28"/>
    </row>
    <row r="34" spans="1:13" x14ac:dyDescent="0.2">
      <c r="B34">
        <v>-1</v>
      </c>
      <c r="C34" t="s">
        <v>39</v>
      </c>
      <c r="D34" s="45">
        <v>0</v>
      </c>
      <c r="E34" t="s">
        <v>34</v>
      </c>
      <c r="F34" t="s">
        <v>67</v>
      </c>
    </row>
    <row r="35" spans="1:13" x14ac:dyDescent="0.2">
      <c r="B35">
        <v>-2.5</v>
      </c>
      <c r="C35" t="s">
        <v>40</v>
      </c>
      <c r="D35" s="45">
        <v>-1</v>
      </c>
      <c r="E35" t="s">
        <v>34</v>
      </c>
      <c r="F35" t="s">
        <v>68</v>
      </c>
    </row>
    <row r="36" spans="1:13" x14ac:dyDescent="0.2">
      <c r="B36" s="43">
        <v>-5</v>
      </c>
      <c r="C36" s="43" t="s">
        <v>40</v>
      </c>
      <c r="D36" s="49">
        <v>-2.5</v>
      </c>
      <c r="E36" s="47" t="s">
        <v>34</v>
      </c>
      <c r="F36" s="49"/>
    </row>
    <row r="37" spans="1:13" x14ac:dyDescent="0.2">
      <c r="C37" s="43" t="s">
        <v>86</v>
      </c>
      <c r="D37" s="45">
        <v>-5</v>
      </c>
      <c r="E37" t="s">
        <v>34</v>
      </c>
      <c r="M37" s="45"/>
    </row>
    <row r="38" spans="1:13" x14ac:dyDescent="0.2">
      <c r="D38" s="45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P34" sqref="P34"/>
    </sheetView>
  </sheetViews>
  <sheetFormatPr baseColWidth="10" defaultRowHeight="12.75" x14ac:dyDescent="0.2"/>
  <cols>
    <col min="1" max="1" width="11.42578125" style="53"/>
    <col min="2" max="4" width="7.7109375" style="53" customWidth="1"/>
    <col min="5" max="5" width="7" style="53" bestFit="1" customWidth="1"/>
    <col min="6" max="6" width="7.7109375" style="53" bestFit="1" customWidth="1"/>
    <col min="7" max="7" width="6" style="53" customWidth="1"/>
    <col min="8" max="8" width="7" style="53" customWidth="1"/>
    <col min="9" max="9" width="6" style="53" bestFit="1" customWidth="1"/>
    <col min="10" max="10" width="8" style="53" bestFit="1" customWidth="1"/>
    <col min="11" max="11" width="5.7109375" style="53" customWidth="1"/>
    <col min="12" max="13" width="7.85546875" style="53" bestFit="1" customWidth="1"/>
    <col min="14" max="14" width="6.85546875" style="53" bestFit="1" customWidth="1"/>
    <col min="15" max="15" width="6.7109375" style="53" bestFit="1" customWidth="1"/>
    <col min="16" max="16" width="5.7109375" style="53" bestFit="1" customWidth="1"/>
    <col min="17" max="17" width="7.85546875" style="53" bestFit="1" customWidth="1"/>
    <col min="18" max="18" width="7.85546875" style="53" customWidth="1"/>
    <col min="19" max="19" width="7.140625" style="53" bestFit="1" customWidth="1"/>
    <col min="20" max="16384" width="11.42578125" style="53"/>
  </cols>
  <sheetData>
    <row r="1" spans="1:20" x14ac:dyDescent="0.2">
      <c r="B1" s="54" t="s">
        <v>61</v>
      </c>
    </row>
    <row r="2" spans="1:20" x14ac:dyDescent="0.2">
      <c r="B2" s="54" t="s">
        <v>62</v>
      </c>
    </row>
    <row r="3" spans="1:20" customFormat="1" x14ac:dyDescent="0.2">
      <c r="B3" s="1" t="s">
        <v>63</v>
      </c>
    </row>
    <row r="4" spans="1:20" customFormat="1" x14ac:dyDescent="0.2">
      <c r="B4" s="53"/>
    </row>
    <row r="5" spans="1:20" customFormat="1" x14ac:dyDescent="0.2">
      <c r="J5" s="42"/>
    </row>
    <row r="6" spans="1:20" customFormat="1" x14ac:dyDescent="0.2">
      <c r="B6" s="1" t="s">
        <v>44</v>
      </c>
      <c r="J6" s="42"/>
    </row>
    <row r="7" spans="1:20" customFormat="1" x14ac:dyDescent="0.2">
      <c r="A7" s="1"/>
      <c r="B7" s="1" t="s">
        <v>45</v>
      </c>
      <c r="H7" s="1"/>
      <c r="I7" s="1"/>
      <c r="J7" s="1"/>
    </row>
    <row r="8" spans="1:20" customFormat="1" x14ac:dyDescent="0.2"/>
    <row r="9" spans="1:20" customFormat="1" x14ac:dyDescent="0.2">
      <c r="B9" s="3" t="s">
        <v>46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19</v>
      </c>
      <c r="H9" s="3" t="s">
        <v>18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18</v>
      </c>
      <c r="N9" s="3" t="s">
        <v>24</v>
      </c>
      <c r="O9" s="3" t="s">
        <v>25</v>
      </c>
      <c r="P9" s="3" t="s">
        <v>26</v>
      </c>
      <c r="Q9" s="3" t="s">
        <v>18</v>
      </c>
      <c r="R9" s="3" t="s">
        <v>102</v>
      </c>
      <c r="S9" s="52" t="s">
        <v>60</v>
      </c>
    </row>
    <row r="10" spans="1:20" customFormat="1" x14ac:dyDescent="0.2">
      <c r="B10" s="4" t="s">
        <v>27</v>
      </c>
      <c r="C10" s="4" t="s">
        <v>27</v>
      </c>
      <c r="D10" s="4" t="s">
        <v>27</v>
      </c>
      <c r="E10" s="4" t="s">
        <v>27</v>
      </c>
      <c r="F10" s="4"/>
      <c r="G10" s="4" t="s">
        <v>27</v>
      </c>
      <c r="H10" s="4"/>
      <c r="I10" s="4" t="s">
        <v>28</v>
      </c>
      <c r="J10" s="4" t="s">
        <v>29</v>
      </c>
      <c r="K10" s="4" t="s">
        <v>30</v>
      </c>
      <c r="L10" s="4" t="s">
        <v>30</v>
      </c>
      <c r="M10" s="4"/>
      <c r="N10" s="4" t="s">
        <v>31</v>
      </c>
      <c r="O10" s="4"/>
      <c r="P10" s="4" t="s">
        <v>31</v>
      </c>
      <c r="Q10" s="4"/>
      <c r="R10" s="4" t="s">
        <v>27</v>
      </c>
      <c r="S10" s="4" t="s">
        <v>31</v>
      </c>
    </row>
    <row r="11" spans="1:20" customFormat="1" x14ac:dyDescent="0.2">
      <c r="A11" s="5" t="s">
        <v>1</v>
      </c>
      <c r="B11" s="40">
        <v>2.6870967741935488</v>
      </c>
      <c r="C11" s="40">
        <v>9.509677419354837</v>
      </c>
      <c r="D11" s="40">
        <v>6.0354838709677416</v>
      </c>
      <c r="E11" s="43">
        <v>17.100000000000001</v>
      </c>
      <c r="F11" s="114">
        <v>37648</v>
      </c>
      <c r="G11" s="43">
        <v>-3.9</v>
      </c>
      <c r="H11" s="114">
        <v>37636</v>
      </c>
      <c r="I11" s="6">
        <v>73.890322580645176</v>
      </c>
      <c r="J11" s="6">
        <v>191.6</v>
      </c>
      <c r="K11" s="40">
        <v>4.3870967741935472</v>
      </c>
      <c r="L11" s="40">
        <v>20</v>
      </c>
      <c r="M11" s="114">
        <v>37651</v>
      </c>
      <c r="N11" s="7">
        <v>45.2</v>
      </c>
      <c r="O11" s="50">
        <v>13</v>
      </c>
      <c r="P11" s="7">
        <v>18.2</v>
      </c>
      <c r="Q11" s="114">
        <v>37651</v>
      </c>
      <c r="R11" s="41"/>
      <c r="S11" s="40">
        <v>42.831943641141784</v>
      </c>
    </row>
    <row r="12" spans="1:20" customFormat="1" x14ac:dyDescent="0.2">
      <c r="A12" s="10" t="s">
        <v>2</v>
      </c>
      <c r="B12" s="40">
        <v>2.3821428571428567</v>
      </c>
      <c r="C12" s="40">
        <v>9.2249999999999996</v>
      </c>
      <c r="D12" s="40">
        <v>5.7035714285714292</v>
      </c>
      <c r="E12" s="43">
        <v>13.6</v>
      </c>
      <c r="F12" s="114">
        <v>37655</v>
      </c>
      <c r="G12" s="43">
        <v>-4.9000000000000004</v>
      </c>
      <c r="H12" s="114">
        <v>37670</v>
      </c>
      <c r="I12" s="11">
        <v>78.150000000000006</v>
      </c>
      <c r="J12" s="11">
        <v>235.8</v>
      </c>
      <c r="K12" s="42">
        <v>4.0892857142857144</v>
      </c>
      <c r="L12" s="42">
        <v>16.899999999999999</v>
      </c>
      <c r="M12" s="114">
        <v>37656</v>
      </c>
      <c r="N12" s="40">
        <v>63.2</v>
      </c>
      <c r="O12" s="13">
        <v>13</v>
      </c>
      <c r="P12" s="12">
        <v>26</v>
      </c>
      <c r="Q12" s="114">
        <v>37677</v>
      </c>
      <c r="R12" s="13"/>
      <c r="S12" s="40">
        <v>37.926055159701235</v>
      </c>
    </row>
    <row r="13" spans="1:20" customFormat="1" x14ac:dyDescent="0.2">
      <c r="A13" s="10" t="s">
        <v>3</v>
      </c>
      <c r="B13" s="40">
        <v>5.6258064516129025</v>
      </c>
      <c r="C13" s="40">
        <v>16.819354838709675</v>
      </c>
      <c r="D13" s="40">
        <v>10.92258064516129</v>
      </c>
      <c r="E13" s="12">
        <v>20.7</v>
      </c>
      <c r="F13" s="110">
        <v>37693</v>
      </c>
      <c r="G13" s="12">
        <v>-1.2</v>
      </c>
      <c r="H13" s="114">
        <v>37699</v>
      </c>
      <c r="I13" s="12">
        <v>68.329032258064515</v>
      </c>
      <c r="J13" s="12">
        <v>457.6</v>
      </c>
      <c r="K13" s="12">
        <v>2.7870967741935475</v>
      </c>
      <c r="L13" s="12">
        <v>13.5</v>
      </c>
      <c r="M13" s="114">
        <v>37685</v>
      </c>
      <c r="N13" s="41">
        <v>24</v>
      </c>
      <c r="O13" s="16">
        <v>6</v>
      </c>
      <c r="P13" s="12">
        <v>10.4</v>
      </c>
      <c r="Q13" s="114">
        <v>37708</v>
      </c>
      <c r="R13" s="16"/>
      <c r="S13" s="40">
        <v>81.401197609675478</v>
      </c>
    </row>
    <row r="14" spans="1:20" customFormat="1" x14ac:dyDescent="0.2">
      <c r="A14" s="10" t="s">
        <v>4</v>
      </c>
      <c r="B14" s="40">
        <v>7.8766666666666678</v>
      </c>
      <c r="C14" s="40">
        <v>18.836666666666666</v>
      </c>
      <c r="D14" s="40">
        <v>13.21</v>
      </c>
      <c r="E14" s="12">
        <v>29</v>
      </c>
      <c r="F14" s="110">
        <v>37739</v>
      </c>
      <c r="G14" s="12">
        <v>1.6</v>
      </c>
      <c r="H14" s="114">
        <v>37719</v>
      </c>
      <c r="I14" s="12">
        <v>64.013333333333335</v>
      </c>
      <c r="J14" s="12">
        <v>553</v>
      </c>
      <c r="K14" s="12">
        <v>3.773333333333333</v>
      </c>
      <c r="L14" s="12">
        <v>17</v>
      </c>
      <c r="M14" s="114">
        <v>37713</v>
      </c>
      <c r="N14" s="43">
        <v>45.4</v>
      </c>
      <c r="O14" s="16">
        <v>11</v>
      </c>
      <c r="P14" s="12">
        <v>20.2</v>
      </c>
      <c r="Q14" s="114">
        <v>37725</v>
      </c>
      <c r="R14" s="16"/>
      <c r="S14" s="40">
        <v>117.09766918584086</v>
      </c>
    </row>
    <row r="15" spans="1:20" customFormat="1" x14ac:dyDescent="0.2">
      <c r="A15" s="10" t="s">
        <v>5</v>
      </c>
      <c r="B15" s="40">
        <v>9.8258064516129018</v>
      </c>
      <c r="C15" s="40">
        <v>22.677419354838712</v>
      </c>
      <c r="D15" s="40">
        <v>16.399999999999999</v>
      </c>
      <c r="E15" s="12">
        <v>32.6</v>
      </c>
      <c r="F15" s="105">
        <v>37771</v>
      </c>
      <c r="G15" s="11"/>
      <c r="H15" s="114">
        <v>37761</v>
      </c>
      <c r="I15" s="11">
        <v>60.4</v>
      </c>
      <c r="J15" s="40">
        <v>675.7</v>
      </c>
      <c r="K15" s="40">
        <v>2.7</v>
      </c>
      <c r="L15" s="11">
        <v>13.1</v>
      </c>
      <c r="M15" s="114">
        <v>37747</v>
      </c>
      <c r="N15" s="40">
        <v>67.400000000000006</v>
      </c>
      <c r="O15" s="13">
        <v>6</v>
      </c>
      <c r="P15" s="12">
        <v>25.4</v>
      </c>
      <c r="Q15" s="114">
        <v>37747</v>
      </c>
      <c r="R15" s="13"/>
      <c r="S15" s="40">
        <v>141.2276810399363</v>
      </c>
    </row>
    <row r="16" spans="1:20" customFormat="1" x14ac:dyDescent="0.2">
      <c r="A16" s="10" t="s">
        <v>6</v>
      </c>
      <c r="B16" s="40">
        <v>17.206666666666667</v>
      </c>
      <c r="C16" s="40">
        <v>30.87</v>
      </c>
      <c r="D16" s="40">
        <v>23.66</v>
      </c>
      <c r="E16" s="12">
        <v>37.700000000000003</v>
      </c>
      <c r="F16" s="110">
        <v>37793</v>
      </c>
      <c r="G16" s="12">
        <v>13.5</v>
      </c>
      <c r="H16" s="114">
        <v>37774</v>
      </c>
      <c r="I16" s="12">
        <v>57.296666666666653</v>
      </c>
      <c r="J16" s="40">
        <v>744</v>
      </c>
      <c r="K16" s="40">
        <v>2.2133333333333334</v>
      </c>
      <c r="L16" s="12">
        <v>11</v>
      </c>
      <c r="M16" s="114">
        <v>37787</v>
      </c>
      <c r="N16" s="40">
        <v>61.8</v>
      </c>
      <c r="O16" s="16">
        <v>11</v>
      </c>
      <c r="P16" s="12">
        <v>44</v>
      </c>
      <c r="Q16" s="114">
        <v>37776</v>
      </c>
      <c r="R16" s="16"/>
      <c r="S16" s="40">
        <v>180.46538226087299</v>
      </c>
      <c r="T16" s="17"/>
    </row>
    <row r="17" spans="1:19" customFormat="1" x14ac:dyDescent="0.2">
      <c r="A17" s="10" t="s">
        <v>7</v>
      </c>
      <c r="B17" s="40">
        <v>16.693548387096776</v>
      </c>
      <c r="C17" s="40">
        <v>31.545161290322579</v>
      </c>
      <c r="D17" s="40">
        <v>23.748387096774191</v>
      </c>
      <c r="E17" s="11">
        <v>36.5</v>
      </c>
      <c r="F17" s="105">
        <v>37813</v>
      </c>
      <c r="G17" s="11">
        <v>11.7</v>
      </c>
      <c r="H17" s="114">
        <v>37806</v>
      </c>
      <c r="I17" s="11">
        <v>50.732258064516138</v>
      </c>
      <c r="J17" s="40">
        <v>821.1</v>
      </c>
      <c r="K17" s="40">
        <v>2.13225806451613</v>
      </c>
      <c r="L17" s="11">
        <v>11.1</v>
      </c>
      <c r="M17" s="114">
        <v>37816</v>
      </c>
      <c r="N17" s="40">
        <v>1.4</v>
      </c>
      <c r="O17" s="13">
        <v>5</v>
      </c>
      <c r="P17" s="11">
        <v>0.6</v>
      </c>
      <c r="Q17" s="114">
        <v>37816</v>
      </c>
      <c r="R17" s="13"/>
      <c r="S17" s="40">
        <v>198.06092915946249</v>
      </c>
    </row>
    <row r="18" spans="1:19" customFormat="1" x14ac:dyDescent="0.2">
      <c r="A18" s="10" t="s">
        <v>8</v>
      </c>
      <c r="B18" s="40">
        <v>18.00322580645161</v>
      </c>
      <c r="C18" s="40">
        <v>33.161290322580648</v>
      </c>
      <c r="D18" s="40">
        <v>25.348387096774193</v>
      </c>
      <c r="E18" s="11">
        <v>38.799999999999997</v>
      </c>
      <c r="F18" s="110">
        <v>37846</v>
      </c>
      <c r="G18" s="12">
        <v>14.1</v>
      </c>
      <c r="H18" s="114">
        <v>37861</v>
      </c>
      <c r="I18" s="12">
        <v>48.8</v>
      </c>
      <c r="J18" s="40">
        <v>676.1</v>
      </c>
      <c r="K18" s="40">
        <v>1.6870967741935483</v>
      </c>
      <c r="L18" s="12">
        <v>12.2</v>
      </c>
      <c r="M18" s="114">
        <v>37861</v>
      </c>
      <c r="N18" s="40">
        <v>36.200000000000003</v>
      </c>
      <c r="O18" s="16">
        <v>5</v>
      </c>
      <c r="P18" s="12">
        <v>14.4</v>
      </c>
      <c r="Q18" s="114">
        <v>37864</v>
      </c>
      <c r="R18" s="16"/>
      <c r="S18" s="40">
        <v>168.46895549173834</v>
      </c>
    </row>
    <row r="19" spans="1:19" customFormat="1" x14ac:dyDescent="0.2">
      <c r="A19" s="10" t="s">
        <v>9</v>
      </c>
      <c r="B19" s="40">
        <v>13.64666666666667</v>
      </c>
      <c r="C19" s="40">
        <v>23.963333333333335</v>
      </c>
      <c r="D19" s="40">
        <v>18.446666666666665</v>
      </c>
      <c r="E19" s="12">
        <v>28.5</v>
      </c>
      <c r="F19" s="105">
        <v>37877</v>
      </c>
      <c r="G19" s="11">
        <v>10.1</v>
      </c>
      <c r="H19" s="114">
        <v>37880</v>
      </c>
      <c r="I19" s="11">
        <v>70.743333333333311</v>
      </c>
      <c r="J19" s="11">
        <v>466.1</v>
      </c>
      <c r="K19" s="11">
        <v>1.89</v>
      </c>
      <c r="L19" s="11">
        <v>14.1</v>
      </c>
      <c r="M19" s="114">
        <v>37873</v>
      </c>
      <c r="N19" s="40">
        <v>106.4</v>
      </c>
      <c r="O19" s="13">
        <v>11</v>
      </c>
      <c r="P19" s="12">
        <v>73</v>
      </c>
      <c r="Q19" s="114">
        <v>37868</v>
      </c>
      <c r="R19" s="13"/>
      <c r="S19" s="40">
        <v>94.416686103593577</v>
      </c>
    </row>
    <row r="20" spans="1:19" customFormat="1" x14ac:dyDescent="0.2">
      <c r="A20" s="10" t="s">
        <v>10</v>
      </c>
      <c r="B20" s="12">
        <v>9</v>
      </c>
      <c r="C20" s="12">
        <v>17.7</v>
      </c>
      <c r="D20" s="12">
        <v>13.2</v>
      </c>
      <c r="E20" s="12">
        <v>24.1</v>
      </c>
      <c r="F20" s="110">
        <v>37896</v>
      </c>
      <c r="G20" s="12">
        <v>1.8</v>
      </c>
      <c r="H20" s="114">
        <v>37919</v>
      </c>
      <c r="I20" s="12">
        <v>76.135483870967732</v>
      </c>
      <c r="J20" s="11">
        <v>293.3</v>
      </c>
      <c r="K20" s="12">
        <v>2.1</v>
      </c>
      <c r="L20" s="12">
        <v>12.3</v>
      </c>
      <c r="M20" s="114">
        <v>37917</v>
      </c>
      <c r="N20" s="12">
        <v>70.8</v>
      </c>
      <c r="O20" s="16">
        <v>23</v>
      </c>
      <c r="P20" s="12">
        <v>11.8</v>
      </c>
      <c r="Q20" s="114">
        <v>37907</v>
      </c>
      <c r="R20" s="16"/>
      <c r="S20" s="12">
        <v>57.445116994298573</v>
      </c>
    </row>
    <row r="21" spans="1:19" customFormat="1" x14ac:dyDescent="0.2">
      <c r="A21" s="10" t="s">
        <v>11</v>
      </c>
      <c r="B21" s="40">
        <v>5.5</v>
      </c>
      <c r="C21" s="40">
        <v>13.8</v>
      </c>
      <c r="D21" s="40">
        <v>9.3000000000000007</v>
      </c>
      <c r="E21" s="12">
        <v>17.8</v>
      </c>
      <c r="F21" s="110">
        <v>37934</v>
      </c>
      <c r="G21" s="12">
        <v>0.9</v>
      </c>
      <c r="H21" s="114">
        <v>37943</v>
      </c>
      <c r="I21" s="12">
        <v>82.573333333333338</v>
      </c>
      <c r="J21" s="12">
        <v>204.8</v>
      </c>
      <c r="K21" s="12">
        <v>2.2000000000000002</v>
      </c>
      <c r="L21" s="12">
        <v>13.9</v>
      </c>
      <c r="M21" s="114">
        <v>37948</v>
      </c>
      <c r="N21" s="12">
        <v>51.8</v>
      </c>
      <c r="O21" s="16">
        <v>17</v>
      </c>
      <c r="P21" s="12">
        <v>23</v>
      </c>
      <c r="Q21" s="114">
        <v>37941</v>
      </c>
      <c r="R21" s="16"/>
      <c r="S21" s="12">
        <v>31.48</v>
      </c>
    </row>
    <row r="22" spans="1:19" customFormat="1" ht="13.5" thickBot="1" x14ac:dyDescent="0.25">
      <c r="A22" s="18" t="s">
        <v>12</v>
      </c>
      <c r="B22" s="20">
        <v>3.7580645161290316</v>
      </c>
      <c r="C22" s="20">
        <v>10.112903225806452</v>
      </c>
      <c r="D22" s="20">
        <v>6.7935483870967728</v>
      </c>
      <c r="E22" s="20">
        <v>16.5</v>
      </c>
      <c r="F22" s="109">
        <v>37968</v>
      </c>
      <c r="G22" s="19">
        <v>-0.9</v>
      </c>
      <c r="H22" s="109">
        <v>37958</v>
      </c>
      <c r="I22" s="19">
        <v>82.7</v>
      </c>
      <c r="J22" s="19">
        <v>137.69999999999999</v>
      </c>
      <c r="K22" s="19">
        <v>2.9</v>
      </c>
      <c r="L22" s="19">
        <v>14.9</v>
      </c>
      <c r="M22" s="109">
        <v>37983</v>
      </c>
      <c r="N22" s="19">
        <v>20</v>
      </c>
      <c r="O22" s="21">
        <v>16</v>
      </c>
      <c r="P22" s="20">
        <v>5</v>
      </c>
      <c r="Q22" s="109">
        <v>37961</v>
      </c>
      <c r="R22" s="21"/>
      <c r="S22" s="20">
        <v>27.1</v>
      </c>
    </row>
    <row r="23" spans="1:19" customFormat="1" ht="13.5" thickTop="1" x14ac:dyDescent="0.2">
      <c r="A23" s="1" t="s">
        <v>32</v>
      </c>
      <c r="B23" s="23">
        <f>AVERAGE(B11:B22)</f>
        <v>9.3504742703533026</v>
      </c>
      <c r="C23" s="23">
        <f>AVERAGE(C11:C22)</f>
        <v>19.851733870967742</v>
      </c>
      <c r="D23" s="23">
        <f>AVERAGE(D11:D22)</f>
        <v>14.39738543266769</v>
      </c>
      <c r="E23" s="23">
        <f>MAX(E11:E22)</f>
        <v>38.799999999999997</v>
      </c>
      <c r="F23" s="64">
        <v>37846</v>
      </c>
      <c r="G23" s="51">
        <f>MIN(G11:G22)</f>
        <v>-4.9000000000000004</v>
      </c>
      <c r="H23" s="64">
        <v>37670</v>
      </c>
      <c r="I23" s="25">
        <f>AVERAGE(I11:I22)</f>
        <v>67.813646953405012</v>
      </c>
      <c r="J23" s="23">
        <f>SUM(J11:J22)</f>
        <v>5456.8</v>
      </c>
      <c r="K23" s="23">
        <f>AVERAGE(K11:K22)</f>
        <v>2.7382917306707633</v>
      </c>
      <c r="L23" s="23">
        <f>MAX(L11:L22)</f>
        <v>20</v>
      </c>
      <c r="M23" s="64">
        <v>37651</v>
      </c>
      <c r="N23" s="23">
        <f>SUM(N11:N22)</f>
        <v>593.59999999999991</v>
      </c>
      <c r="O23" s="25">
        <f>SUM(O11:O22)</f>
        <v>137</v>
      </c>
      <c r="P23" s="87">
        <f>MAX(P11:P22)</f>
        <v>73</v>
      </c>
      <c r="Q23" s="64">
        <v>37868</v>
      </c>
      <c r="R23" s="64"/>
      <c r="S23" s="23">
        <f>SUM(S11:S22)</f>
        <v>1177.9216166462616</v>
      </c>
    </row>
    <row r="24" spans="1:19" customFormat="1" ht="14.25" x14ac:dyDescent="0.2">
      <c r="B24" s="26"/>
      <c r="C24" s="26"/>
      <c r="D24" s="26"/>
      <c r="E24" s="2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customFormat="1" ht="14.25" x14ac:dyDescent="0.2">
      <c r="B25" s="26"/>
      <c r="C25" s="26"/>
      <c r="D25" s="26"/>
      <c r="E25" s="27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customFormat="1" x14ac:dyDescent="0.2">
      <c r="A26" s="28" t="s">
        <v>47</v>
      </c>
      <c r="B26" s="28"/>
      <c r="C26" s="28"/>
      <c r="D26" s="46"/>
      <c r="E26" s="46"/>
      <c r="F26" s="46"/>
      <c r="G26" s="46"/>
      <c r="H26" s="46"/>
      <c r="I26" s="46"/>
      <c r="K26" s="53"/>
      <c r="L26" s="53"/>
      <c r="M26" s="53"/>
      <c r="N26" s="53"/>
      <c r="O26" s="53"/>
      <c r="P26" s="53"/>
    </row>
    <row r="27" spans="1:19" customFormat="1" x14ac:dyDescent="0.2">
      <c r="A27" s="28"/>
      <c r="B27" s="28"/>
      <c r="C27" s="28"/>
      <c r="D27" s="46"/>
      <c r="E27" s="46"/>
      <c r="F27" s="46"/>
      <c r="G27" s="46"/>
      <c r="H27" s="46"/>
      <c r="I27" s="46"/>
      <c r="K27" s="53"/>
      <c r="L27" s="53"/>
      <c r="M27" s="53"/>
      <c r="N27" s="53"/>
      <c r="O27" s="53"/>
      <c r="P27" s="53"/>
    </row>
    <row r="28" spans="1:19" customFormat="1" x14ac:dyDescent="0.2">
      <c r="A28" s="46"/>
      <c r="B28" s="47" t="s">
        <v>33</v>
      </c>
      <c r="C28" s="47"/>
      <c r="D28" s="47"/>
      <c r="E28" s="47">
        <v>-0.9</v>
      </c>
      <c r="F28" s="47" t="s">
        <v>34</v>
      </c>
      <c r="G28" s="47" t="s">
        <v>59</v>
      </c>
      <c r="H28" s="48"/>
      <c r="I28" s="47"/>
      <c r="K28" s="53"/>
      <c r="L28" s="53"/>
      <c r="M28" s="53"/>
      <c r="N28" s="53"/>
      <c r="O28" s="53"/>
      <c r="P28" s="53"/>
    </row>
    <row r="29" spans="1:19" customFormat="1" x14ac:dyDescent="0.2">
      <c r="A29" s="46"/>
      <c r="B29" s="47" t="s">
        <v>35</v>
      </c>
      <c r="C29" s="47"/>
      <c r="D29" s="47"/>
      <c r="E29" s="47">
        <v>-0.9</v>
      </c>
      <c r="F29" s="47" t="s">
        <v>34</v>
      </c>
      <c r="G29" s="47" t="s">
        <v>64</v>
      </c>
      <c r="H29" s="48"/>
      <c r="I29" s="47"/>
      <c r="K29" s="53"/>
      <c r="L29" s="53"/>
      <c r="M29" s="53"/>
      <c r="N29" s="53"/>
      <c r="O29" s="53"/>
      <c r="P29" s="53"/>
    </row>
    <row r="30" spans="1:19" customFormat="1" x14ac:dyDescent="0.2">
      <c r="A30" s="46"/>
      <c r="B30" s="47" t="s">
        <v>36</v>
      </c>
      <c r="C30" s="47"/>
      <c r="D30" s="47"/>
      <c r="E30" s="47">
        <v>260</v>
      </c>
      <c r="F30" s="53" t="s">
        <v>41</v>
      </c>
      <c r="G30" s="53"/>
      <c r="H30" s="47"/>
      <c r="I30" s="47"/>
      <c r="K30" s="53"/>
      <c r="L30" s="53"/>
      <c r="M30" s="53"/>
      <c r="N30" s="53"/>
      <c r="O30" s="53"/>
      <c r="P30" s="53"/>
    </row>
    <row r="32" spans="1:19" x14ac:dyDescent="0.2">
      <c r="A32" s="28" t="s">
        <v>37</v>
      </c>
      <c r="B32" s="28"/>
      <c r="C32" s="28"/>
      <c r="D32" s="28"/>
      <c r="E32" s="28"/>
      <c r="F32" s="28"/>
      <c r="G32"/>
      <c r="J32" s="76"/>
    </row>
    <row r="33" spans="1:19" x14ac:dyDescent="0.2">
      <c r="A33" s="28"/>
      <c r="B33" s="28"/>
      <c r="C33" s="28"/>
      <c r="D33" s="28"/>
      <c r="E33" s="28"/>
      <c r="F33" s="28"/>
      <c r="G33"/>
      <c r="J33" s="55"/>
    </row>
    <row r="34" spans="1:19" ht="14.25" x14ac:dyDescent="0.2">
      <c r="A34" s="46"/>
      <c r="B34">
        <v>-1</v>
      </c>
      <c r="C34" t="s">
        <v>39</v>
      </c>
      <c r="D34" s="45">
        <v>0</v>
      </c>
      <c r="E34" t="s">
        <v>34</v>
      </c>
      <c r="F34" s="49" t="s">
        <v>42</v>
      </c>
      <c r="G34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4.25" x14ac:dyDescent="0.2">
      <c r="A35" s="46"/>
      <c r="B35">
        <v>-2.5</v>
      </c>
      <c r="C35" t="s">
        <v>40</v>
      </c>
      <c r="D35" s="45">
        <v>-1</v>
      </c>
      <c r="E35" t="s">
        <v>34</v>
      </c>
      <c r="F35" s="49" t="s">
        <v>42</v>
      </c>
      <c r="G35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x14ac:dyDescent="0.2">
      <c r="A36" s="46"/>
      <c r="B36" s="43">
        <v>-5</v>
      </c>
      <c r="C36" s="43" t="s">
        <v>40</v>
      </c>
      <c r="D36" s="49">
        <v>-2.5</v>
      </c>
      <c r="E36" s="47" t="s">
        <v>34</v>
      </c>
      <c r="F36" s="49" t="s">
        <v>43</v>
      </c>
      <c r="G36"/>
    </row>
    <row r="37" spans="1:19" x14ac:dyDescent="0.2">
      <c r="B37"/>
      <c r="C37" s="43" t="s">
        <v>86</v>
      </c>
      <c r="D37" s="45">
        <v>-5</v>
      </c>
      <c r="E37" t="s">
        <v>34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>
      <selection activeCell="M36" sqref="M36"/>
    </sheetView>
  </sheetViews>
  <sheetFormatPr baseColWidth="10" defaultRowHeight="12.75" x14ac:dyDescent="0.2"/>
  <cols>
    <col min="1" max="1" width="11.42578125" style="53"/>
    <col min="2" max="4" width="7.7109375" style="53" customWidth="1"/>
    <col min="5" max="5" width="7.140625" style="53" bestFit="1" customWidth="1"/>
    <col min="6" max="6" width="7.7109375" style="53" bestFit="1" customWidth="1"/>
    <col min="7" max="7" width="6" style="53" customWidth="1"/>
    <col min="8" max="8" width="7" style="53" customWidth="1"/>
    <col min="9" max="9" width="5" style="53" bestFit="1" customWidth="1"/>
    <col min="10" max="10" width="8" style="53" bestFit="1" customWidth="1"/>
    <col min="11" max="11" width="5.7109375" style="53" customWidth="1"/>
    <col min="12" max="12" width="8" style="53" bestFit="1" customWidth="1"/>
    <col min="13" max="13" width="7.28515625" style="53" bestFit="1" customWidth="1"/>
    <col min="14" max="14" width="6.140625" style="53" bestFit="1" customWidth="1"/>
    <col min="15" max="15" width="6.85546875" style="53" bestFit="1" customWidth="1"/>
    <col min="16" max="16" width="5.7109375" style="53" bestFit="1" customWidth="1"/>
    <col min="17" max="17" width="7.28515625" style="53" bestFit="1" customWidth="1"/>
    <col min="18" max="18" width="7.28515625" style="53" customWidth="1"/>
    <col min="19" max="19" width="7.140625" style="53" bestFit="1" customWidth="1"/>
    <col min="20" max="16384" width="11.42578125" style="53"/>
  </cols>
  <sheetData>
    <row r="1" spans="1:20" x14ac:dyDescent="0.2">
      <c r="B1" s="54" t="s">
        <v>49</v>
      </c>
    </row>
    <row r="2" spans="1:20" x14ac:dyDescent="0.2">
      <c r="B2" s="54" t="s">
        <v>62</v>
      </c>
    </row>
    <row r="3" spans="1:20" customFormat="1" x14ac:dyDescent="0.2">
      <c r="B3" s="1" t="s">
        <v>63</v>
      </c>
    </row>
    <row r="4" spans="1:20" x14ac:dyDescent="0.2">
      <c r="J4" s="55"/>
    </row>
    <row r="5" spans="1:20" x14ac:dyDescent="0.2">
      <c r="J5" s="55"/>
    </row>
    <row r="6" spans="1:20" x14ac:dyDescent="0.2">
      <c r="B6" s="54" t="s">
        <v>44</v>
      </c>
      <c r="J6" s="55"/>
    </row>
    <row r="7" spans="1:20" x14ac:dyDescent="0.2">
      <c r="A7" s="54"/>
      <c r="B7" s="54" t="s">
        <v>48</v>
      </c>
      <c r="H7" s="54"/>
      <c r="I7" s="54"/>
      <c r="J7" s="54"/>
    </row>
    <row r="9" spans="1:20" x14ac:dyDescent="0.2"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3" t="s">
        <v>102</v>
      </c>
      <c r="S9" s="52" t="s">
        <v>60</v>
      </c>
    </row>
    <row r="10" spans="1:20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4" t="s">
        <v>27</v>
      </c>
      <c r="S10" s="65" t="s">
        <v>56</v>
      </c>
    </row>
    <row r="11" spans="1:20" x14ac:dyDescent="0.2">
      <c r="A11" s="54" t="s">
        <v>1</v>
      </c>
      <c r="B11" s="55">
        <v>3.5</v>
      </c>
      <c r="C11" s="55">
        <v>11.1</v>
      </c>
      <c r="D11" s="55">
        <v>7.1</v>
      </c>
      <c r="E11" s="56">
        <v>17.7</v>
      </c>
      <c r="F11" s="104">
        <v>37995</v>
      </c>
      <c r="G11" s="55">
        <v>-1.8</v>
      </c>
      <c r="H11" s="104">
        <v>37993</v>
      </c>
      <c r="I11" s="57">
        <v>80</v>
      </c>
      <c r="J11" s="55">
        <v>181.3</v>
      </c>
      <c r="K11" s="55">
        <v>3.2</v>
      </c>
      <c r="L11" s="56">
        <v>16.899999999999999</v>
      </c>
      <c r="M11" s="104">
        <v>37988</v>
      </c>
      <c r="N11" s="55">
        <v>38.4</v>
      </c>
      <c r="O11" s="57">
        <v>17</v>
      </c>
      <c r="P11" s="55">
        <v>12</v>
      </c>
      <c r="Q11" s="104">
        <v>38004</v>
      </c>
      <c r="R11" s="57"/>
      <c r="S11" s="55">
        <v>33.299999999999997</v>
      </c>
    </row>
    <row r="12" spans="1:20" x14ac:dyDescent="0.2">
      <c r="A12" s="54" t="s">
        <v>2</v>
      </c>
      <c r="B12" s="55">
        <v>1.6</v>
      </c>
      <c r="C12" s="55">
        <v>8.6999999999999993</v>
      </c>
      <c r="D12" s="55">
        <v>4.9000000000000004</v>
      </c>
      <c r="E12" s="56">
        <v>16.899999999999999</v>
      </c>
      <c r="F12" s="104">
        <v>38028</v>
      </c>
      <c r="G12" s="55">
        <v>-3</v>
      </c>
      <c r="H12" s="104">
        <v>38028</v>
      </c>
      <c r="I12" s="57">
        <v>80.7</v>
      </c>
      <c r="J12" s="55">
        <v>241.3</v>
      </c>
      <c r="K12" s="55">
        <v>2.7</v>
      </c>
      <c r="L12" s="56">
        <v>17.3</v>
      </c>
      <c r="M12" s="104">
        <v>38044</v>
      </c>
      <c r="N12" s="55">
        <v>47.6</v>
      </c>
      <c r="O12" s="57">
        <v>18</v>
      </c>
      <c r="P12" s="55">
        <v>19.2</v>
      </c>
      <c r="Q12" s="104">
        <v>38038</v>
      </c>
      <c r="R12" s="57"/>
      <c r="S12" s="55">
        <v>36.4</v>
      </c>
    </row>
    <row r="13" spans="1:20" x14ac:dyDescent="0.2">
      <c r="A13" s="54" t="s">
        <v>3</v>
      </c>
      <c r="B13" s="44">
        <v>3.4</v>
      </c>
      <c r="C13" s="44">
        <v>12.7</v>
      </c>
      <c r="D13" s="44">
        <v>7.7</v>
      </c>
      <c r="E13" s="55">
        <v>20.7</v>
      </c>
      <c r="F13" s="104">
        <v>38066</v>
      </c>
      <c r="G13" s="55">
        <v>-3</v>
      </c>
      <c r="H13" s="104">
        <v>38049</v>
      </c>
      <c r="I13" s="58">
        <v>71.5</v>
      </c>
      <c r="J13" s="89">
        <v>403.9</v>
      </c>
      <c r="K13" s="44">
        <v>2.9</v>
      </c>
      <c r="L13" s="55">
        <v>13.5</v>
      </c>
      <c r="M13" s="104">
        <v>38048</v>
      </c>
      <c r="N13" s="44">
        <v>56.8</v>
      </c>
      <c r="O13" s="57">
        <v>11</v>
      </c>
      <c r="P13" s="55">
        <v>18.8</v>
      </c>
      <c r="Q13" s="104">
        <v>38075</v>
      </c>
      <c r="R13" s="57"/>
      <c r="S13" s="55">
        <v>67</v>
      </c>
    </row>
    <row r="14" spans="1:20" x14ac:dyDescent="0.2">
      <c r="A14" s="54" t="s">
        <v>4</v>
      </c>
      <c r="B14" s="2">
        <v>5.8</v>
      </c>
      <c r="C14" s="2">
        <v>15.8</v>
      </c>
      <c r="D14" s="2">
        <v>10.9</v>
      </c>
      <c r="E14" s="55">
        <v>24.8</v>
      </c>
      <c r="F14" s="104">
        <v>38102</v>
      </c>
      <c r="G14" s="55">
        <v>0</v>
      </c>
      <c r="H14" s="104">
        <v>38082</v>
      </c>
      <c r="I14" s="57">
        <v>66.8</v>
      </c>
      <c r="J14" s="44">
        <v>513.4</v>
      </c>
      <c r="K14" s="2">
        <v>3.5</v>
      </c>
      <c r="L14" s="55">
        <v>12.7</v>
      </c>
      <c r="M14" s="104">
        <v>38099</v>
      </c>
      <c r="N14" s="2">
        <v>98.2</v>
      </c>
      <c r="O14" s="57">
        <v>13</v>
      </c>
      <c r="P14" s="55">
        <v>37.6</v>
      </c>
      <c r="Q14" s="104">
        <v>38105</v>
      </c>
      <c r="R14" s="57"/>
      <c r="S14" s="55">
        <v>96.6</v>
      </c>
    </row>
    <row r="15" spans="1:20" x14ac:dyDescent="0.2">
      <c r="A15" s="54" t="s">
        <v>5</v>
      </c>
      <c r="B15" s="55">
        <v>9.6999999999999993</v>
      </c>
      <c r="C15" s="55">
        <v>21</v>
      </c>
      <c r="D15" s="55">
        <v>15.1</v>
      </c>
      <c r="E15" s="55">
        <v>27.8</v>
      </c>
      <c r="F15" s="104">
        <v>38127</v>
      </c>
      <c r="G15" s="55">
        <v>4.5</v>
      </c>
      <c r="H15" s="104">
        <v>38109</v>
      </c>
      <c r="I15" s="57">
        <v>64.099999999999994</v>
      </c>
      <c r="J15" s="55">
        <v>681.5</v>
      </c>
      <c r="K15" s="55">
        <v>2.9</v>
      </c>
      <c r="L15" s="55">
        <v>13.3</v>
      </c>
      <c r="M15" s="104">
        <v>38111</v>
      </c>
      <c r="N15" s="55">
        <v>48.2</v>
      </c>
      <c r="O15" s="57">
        <v>13</v>
      </c>
      <c r="P15" s="55">
        <v>12.4</v>
      </c>
      <c r="Q15" s="104">
        <v>38112</v>
      </c>
      <c r="R15" s="57"/>
      <c r="S15" s="55">
        <v>133.80000000000001</v>
      </c>
    </row>
    <row r="16" spans="1:20" x14ac:dyDescent="0.2">
      <c r="A16" s="54" t="s">
        <v>6</v>
      </c>
      <c r="B16" s="55">
        <v>15.4</v>
      </c>
      <c r="C16" s="55">
        <v>29.4</v>
      </c>
      <c r="D16" s="55">
        <v>22.2</v>
      </c>
      <c r="E16" s="55">
        <v>36.200000000000003</v>
      </c>
      <c r="F16" s="104">
        <v>38165</v>
      </c>
      <c r="G16" s="55">
        <v>9.4</v>
      </c>
      <c r="H16" s="104">
        <v>38159</v>
      </c>
      <c r="I16" s="57">
        <v>52.7</v>
      </c>
      <c r="J16" s="55">
        <v>789.6</v>
      </c>
      <c r="K16" s="55">
        <v>2.7</v>
      </c>
      <c r="L16" s="55">
        <v>11.4</v>
      </c>
      <c r="M16" s="104">
        <v>38141</v>
      </c>
      <c r="N16" s="55">
        <v>2</v>
      </c>
      <c r="O16" s="57">
        <v>5</v>
      </c>
      <c r="P16" s="55">
        <v>0.8</v>
      </c>
      <c r="Q16" s="104">
        <v>38146</v>
      </c>
      <c r="R16" s="57"/>
      <c r="S16" s="55">
        <v>190.7</v>
      </c>
      <c r="T16" s="58"/>
    </row>
    <row r="17" spans="1:19" x14ac:dyDescent="0.2">
      <c r="A17" s="54" t="s">
        <v>7</v>
      </c>
      <c r="B17" s="55">
        <v>15.4</v>
      </c>
      <c r="C17" s="55">
        <v>29.4</v>
      </c>
      <c r="D17" s="55">
        <v>22</v>
      </c>
      <c r="E17" s="55">
        <v>36.799999999999997</v>
      </c>
      <c r="F17" s="104">
        <v>38190</v>
      </c>
      <c r="G17" s="55">
        <v>9.1</v>
      </c>
      <c r="H17" s="104">
        <v>38176</v>
      </c>
      <c r="I17" s="57">
        <v>55.5</v>
      </c>
      <c r="J17" s="55">
        <v>774.1</v>
      </c>
      <c r="K17" s="55">
        <v>2.4</v>
      </c>
      <c r="L17" s="55">
        <v>11.6</v>
      </c>
      <c r="M17" s="104">
        <v>38196</v>
      </c>
      <c r="N17" s="55">
        <v>24</v>
      </c>
      <c r="O17" s="57">
        <v>5</v>
      </c>
      <c r="P17" s="55">
        <v>15.4</v>
      </c>
      <c r="Q17" s="104">
        <v>38185</v>
      </c>
      <c r="R17" s="57"/>
      <c r="S17" s="55">
        <v>177</v>
      </c>
    </row>
    <row r="18" spans="1:19" x14ac:dyDescent="0.2">
      <c r="A18" s="54" t="s">
        <v>8</v>
      </c>
      <c r="B18" s="55">
        <v>16.2</v>
      </c>
      <c r="C18" s="55">
        <v>29.7</v>
      </c>
      <c r="D18" s="55">
        <v>22.4</v>
      </c>
      <c r="E18" s="55">
        <v>37</v>
      </c>
      <c r="F18" s="104">
        <v>38214</v>
      </c>
      <c r="G18" s="55">
        <v>10.8</v>
      </c>
      <c r="H18" s="104">
        <v>38226</v>
      </c>
      <c r="I18" s="57">
        <v>57.2</v>
      </c>
      <c r="J18" s="55">
        <v>629.29999999999995</v>
      </c>
      <c r="K18" s="55">
        <v>2</v>
      </c>
      <c r="L18" s="55">
        <v>15</v>
      </c>
      <c r="M18" s="104">
        <v>38200</v>
      </c>
      <c r="N18" s="55">
        <v>22</v>
      </c>
      <c r="O18" s="57">
        <v>8</v>
      </c>
      <c r="P18" s="55">
        <v>9.4</v>
      </c>
      <c r="Q18" s="104">
        <v>38200</v>
      </c>
      <c r="R18" s="57"/>
      <c r="S18" s="55">
        <v>159.69999999999999</v>
      </c>
    </row>
    <row r="19" spans="1:19" x14ac:dyDescent="0.2">
      <c r="A19" s="54" t="s">
        <v>9</v>
      </c>
      <c r="B19" s="55">
        <v>14.5</v>
      </c>
      <c r="C19" s="55">
        <v>26</v>
      </c>
      <c r="D19" s="55">
        <v>19.5</v>
      </c>
      <c r="E19" s="55">
        <v>32.9</v>
      </c>
      <c r="F19" s="104">
        <v>38235</v>
      </c>
      <c r="G19" s="55">
        <v>7.5</v>
      </c>
      <c r="H19" s="104">
        <v>38247</v>
      </c>
      <c r="I19" s="57">
        <v>65.400000000000006</v>
      </c>
      <c r="J19" s="55">
        <v>504.4</v>
      </c>
      <c r="K19" s="55">
        <v>2.2999999999999998</v>
      </c>
      <c r="L19" s="55">
        <v>12.6</v>
      </c>
      <c r="M19" s="104">
        <v>38236</v>
      </c>
      <c r="N19" s="55">
        <v>84.6</v>
      </c>
      <c r="O19" s="57">
        <v>8</v>
      </c>
      <c r="P19" s="55">
        <v>22.6</v>
      </c>
      <c r="Q19" s="104">
        <v>38236</v>
      </c>
      <c r="R19" s="57"/>
      <c r="S19" s="55">
        <v>112.5</v>
      </c>
    </row>
    <row r="20" spans="1:19" x14ac:dyDescent="0.2">
      <c r="A20" s="54" t="s">
        <v>10</v>
      </c>
      <c r="B20" s="55">
        <v>10.7</v>
      </c>
      <c r="C20" s="55">
        <v>21.3</v>
      </c>
      <c r="D20" s="55">
        <v>15.8</v>
      </c>
      <c r="E20" s="55">
        <v>29.3</v>
      </c>
      <c r="F20" s="104">
        <v>38264</v>
      </c>
      <c r="G20" s="55">
        <v>5.2</v>
      </c>
      <c r="H20" s="104">
        <v>38273</v>
      </c>
      <c r="I20" s="57">
        <v>66.099999999999994</v>
      </c>
      <c r="J20" s="55">
        <v>335.9</v>
      </c>
      <c r="K20" s="55">
        <v>1.9</v>
      </c>
      <c r="L20" s="55">
        <v>10.4</v>
      </c>
      <c r="M20" s="104">
        <v>38280</v>
      </c>
      <c r="N20" s="55">
        <v>43</v>
      </c>
      <c r="O20" s="57">
        <v>13</v>
      </c>
      <c r="P20" s="55">
        <v>18.399999999999999</v>
      </c>
      <c r="Q20" s="104">
        <v>38257</v>
      </c>
      <c r="R20" s="57"/>
      <c r="S20" s="55">
        <v>73.3</v>
      </c>
    </row>
    <row r="21" spans="1:19" x14ac:dyDescent="0.2">
      <c r="A21" s="54" t="s">
        <v>11</v>
      </c>
      <c r="B21" s="55">
        <v>4.5999999999999996</v>
      </c>
      <c r="C21" s="55">
        <v>11.4</v>
      </c>
      <c r="D21" s="55">
        <v>7.8</v>
      </c>
      <c r="E21" s="55">
        <v>16.7</v>
      </c>
      <c r="F21" s="104">
        <v>38296</v>
      </c>
      <c r="G21" s="55">
        <v>-0.2</v>
      </c>
      <c r="H21" s="104">
        <v>38321</v>
      </c>
      <c r="I21" s="57">
        <v>76.7</v>
      </c>
      <c r="J21" s="55">
        <v>214.7</v>
      </c>
      <c r="K21" s="55">
        <v>3.1</v>
      </c>
      <c r="L21" s="55">
        <v>13.9</v>
      </c>
      <c r="M21" s="104">
        <v>38301</v>
      </c>
      <c r="N21" s="55">
        <v>14.2</v>
      </c>
      <c r="O21" s="57">
        <v>13</v>
      </c>
      <c r="P21" s="55">
        <v>6</v>
      </c>
      <c r="Q21" s="104">
        <v>38292</v>
      </c>
      <c r="R21" s="57"/>
      <c r="S21" s="55">
        <v>40.200000000000003</v>
      </c>
    </row>
    <row r="22" spans="1:19" ht="13.5" thickBot="1" x14ac:dyDescent="0.25">
      <c r="A22" s="67" t="s">
        <v>12</v>
      </c>
      <c r="B22" s="68">
        <v>4.3</v>
      </c>
      <c r="C22" s="68">
        <v>10</v>
      </c>
      <c r="D22" s="68">
        <v>7.1</v>
      </c>
      <c r="E22" s="68">
        <v>14.7</v>
      </c>
      <c r="F22" s="138">
        <v>38339</v>
      </c>
      <c r="G22" s="68">
        <v>-1.5</v>
      </c>
      <c r="H22" s="138">
        <v>38348</v>
      </c>
      <c r="I22" s="69">
        <v>78.099999999999994</v>
      </c>
      <c r="J22" s="68">
        <v>154.19999999999999</v>
      </c>
      <c r="K22" s="68">
        <v>3.6</v>
      </c>
      <c r="L22" s="68">
        <v>14.5</v>
      </c>
      <c r="M22" s="138">
        <v>38341</v>
      </c>
      <c r="N22" s="68">
        <v>42.4</v>
      </c>
      <c r="O22" s="69">
        <v>12</v>
      </c>
      <c r="P22" s="68">
        <v>17.600000000000001</v>
      </c>
      <c r="Q22" s="138">
        <v>38322</v>
      </c>
      <c r="R22" s="69"/>
      <c r="S22" s="68">
        <v>34.200000000000003</v>
      </c>
    </row>
    <row r="23" spans="1:19" ht="13.5" thickTop="1" x14ac:dyDescent="0.2">
      <c r="A23" s="54" t="s">
        <v>32</v>
      </c>
      <c r="B23" s="23">
        <f>AVERAGE(B11:B22)</f>
        <v>8.7583333333333329</v>
      </c>
      <c r="C23" s="23">
        <f>AVERAGE(C11:C22)</f>
        <v>18.875</v>
      </c>
      <c r="D23" s="23">
        <f>AVERAGE(D11:D22)</f>
        <v>13.54166666666667</v>
      </c>
      <c r="E23" s="23">
        <f>MAX(E11:E22)</f>
        <v>37</v>
      </c>
      <c r="F23" s="62">
        <v>38214</v>
      </c>
      <c r="G23" s="23">
        <f>MIN(G11:G22)</f>
        <v>-3</v>
      </c>
      <c r="H23" s="62">
        <v>38049</v>
      </c>
      <c r="I23" s="25">
        <f>AVERAGE(I11:I22)</f>
        <v>67.900000000000006</v>
      </c>
      <c r="J23" s="23">
        <f>SUM(J11:J22)</f>
        <v>5423.5999999999985</v>
      </c>
      <c r="K23" s="23">
        <f>AVERAGE(K11:K22)</f>
        <v>2.7666666666666671</v>
      </c>
      <c r="L23" s="51">
        <f>MAX(L11:L22)</f>
        <v>17.3</v>
      </c>
      <c r="M23" s="62">
        <v>38044</v>
      </c>
      <c r="N23" s="23">
        <f>SUM(N11:N22)</f>
        <v>521.4</v>
      </c>
      <c r="O23" s="25">
        <f>SUM(O11:O22)</f>
        <v>136</v>
      </c>
      <c r="P23" s="87">
        <f>MAX(P11:P22)</f>
        <v>37.6</v>
      </c>
      <c r="Q23" s="62">
        <v>38105</v>
      </c>
      <c r="R23" s="62"/>
      <c r="S23" s="23">
        <f>SUM(S11:S22)</f>
        <v>1154.7</v>
      </c>
    </row>
    <row r="24" spans="1:19" ht="14.25" x14ac:dyDescent="0.2">
      <c r="B24" s="59"/>
      <c r="C24" s="59"/>
      <c r="D24" s="59"/>
      <c r="E24" s="57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ht="14.25" x14ac:dyDescent="0.2">
      <c r="B25" s="59"/>
      <c r="C25" s="59"/>
      <c r="D25" s="59"/>
      <c r="E25" s="57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x14ac:dyDescent="0.2">
      <c r="A26" s="60" t="s">
        <v>47</v>
      </c>
      <c r="B26" s="60"/>
      <c r="C26" s="60"/>
    </row>
    <row r="28" spans="1:19" x14ac:dyDescent="0.2">
      <c r="B28" s="53" t="s">
        <v>33</v>
      </c>
      <c r="E28" s="53">
        <v>-0.2</v>
      </c>
      <c r="F28" s="53" t="s">
        <v>34</v>
      </c>
      <c r="G28" s="63" t="s">
        <v>57</v>
      </c>
      <c r="H28" s="61"/>
    </row>
    <row r="29" spans="1:19" x14ac:dyDescent="0.2">
      <c r="B29" s="53" t="s">
        <v>35</v>
      </c>
      <c r="E29" s="53">
        <v>-0.4</v>
      </c>
      <c r="F29" s="53" t="s">
        <v>34</v>
      </c>
      <c r="G29" s="63" t="s">
        <v>58</v>
      </c>
      <c r="H29" s="61"/>
    </row>
    <row r="30" spans="1:19" x14ac:dyDescent="0.2">
      <c r="B30" s="53" t="s">
        <v>36</v>
      </c>
      <c r="E30" s="56">
        <v>263</v>
      </c>
      <c r="F30" s="53" t="s">
        <v>41</v>
      </c>
    </row>
    <row r="32" spans="1:19" x14ac:dyDescent="0.2">
      <c r="A32" s="60" t="s">
        <v>37</v>
      </c>
      <c r="B32" s="60"/>
      <c r="C32" s="60"/>
      <c r="D32" s="60"/>
      <c r="E32" s="60"/>
      <c r="F32" s="60"/>
      <c r="G32" s="60"/>
      <c r="H32" s="60"/>
    </row>
    <row r="34" spans="2:6" x14ac:dyDescent="0.2">
      <c r="B34">
        <v>-1</v>
      </c>
      <c r="C34" t="s">
        <v>39</v>
      </c>
      <c r="D34" s="45">
        <v>0</v>
      </c>
      <c r="E34" t="s">
        <v>34</v>
      </c>
      <c r="F34" s="75" t="s">
        <v>83</v>
      </c>
    </row>
    <row r="35" spans="2:6" x14ac:dyDescent="0.2">
      <c r="B35">
        <v>-2.5</v>
      </c>
      <c r="C35" t="s">
        <v>40</v>
      </c>
      <c r="D35" s="45">
        <v>-1</v>
      </c>
      <c r="E35" t="s">
        <v>34</v>
      </c>
      <c r="F35" s="75" t="s">
        <v>67</v>
      </c>
    </row>
    <row r="36" spans="2:6" x14ac:dyDescent="0.2">
      <c r="B36" s="43">
        <v>-5</v>
      </c>
      <c r="C36" s="43" t="s">
        <v>40</v>
      </c>
      <c r="D36" s="49">
        <v>-2.5</v>
      </c>
      <c r="E36" s="47" t="s">
        <v>34</v>
      </c>
      <c r="F36" s="75" t="s">
        <v>74</v>
      </c>
    </row>
    <row r="37" spans="2:6" x14ac:dyDescent="0.2">
      <c r="B37"/>
      <c r="C37" s="43" t="s">
        <v>86</v>
      </c>
      <c r="D37" s="45">
        <v>-5</v>
      </c>
      <c r="E37" t="s">
        <v>34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K37" sqref="K37"/>
    </sheetView>
  </sheetViews>
  <sheetFormatPr baseColWidth="10" defaultRowHeight="12.75" x14ac:dyDescent="0.2"/>
  <cols>
    <col min="1" max="1" width="12" customWidth="1"/>
    <col min="2" max="2" width="5.5703125" customWidth="1"/>
    <col min="3" max="3" width="6.5703125" bestFit="1" customWidth="1"/>
    <col min="4" max="4" width="5" customWidth="1"/>
    <col min="5" max="5" width="6.42578125" bestFit="1" customWidth="1"/>
    <col min="6" max="6" width="7.5703125" bestFit="1" customWidth="1"/>
    <col min="7" max="7" width="7.28515625" bestFit="1" customWidth="1"/>
    <col min="8" max="8" width="8.5703125" customWidth="1"/>
    <col min="9" max="9" width="4.7109375" customWidth="1"/>
    <col min="10" max="10" width="8" bestFit="1" customWidth="1"/>
    <col min="11" max="11" width="5.7109375" bestFit="1" customWidth="1"/>
    <col min="12" max="12" width="8.140625" bestFit="1" customWidth="1"/>
    <col min="13" max="13" width="7.85546875" bestFit="1" customWidth="1"/>
    <col min="14" max="14" width="6.85546875" bestFit="1" customWidth="1"/>
    <col min="15" max="15" width="7.7109375" bestFit="1" customWidth="1"/>
    <col min="16" max="16" width="5.42578125" bestFit="1" customWidth="1"/>
    <col min="17" max="17" width="7.85546875" bestFit="1" customWidth="1"/>
    <col min="18" max="18" width="7.85546875" customWidth="1"/>
    <col min="19" max="19" width="7.140625" bestFit="1" customWidth="1"/>
  </cols>
  <sheetData>
    <row r="1" spans="1:20" x14ac:dyDescent="0.2">
      <c r="A1" s="53"/>
      <c r="B1" s="54" t="s">
        <v>92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x14ac:dyDescent="0.2">
      <c r="A2" s="53"/>
      <c r="B2" s="54" t="s">
        <v>62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x14ac:dyDescent="0.2">
      <c r="B3" s="1" t="s">
        <v>63</v>
      </c>
    </row>
    <row r="4" spans="1:20" x14ac:dyDescent="0.2">
      <c r="A4" s="53"/>
      <c r="B4" s="53"/>
      <c r="C4" s="53"/>
      <c r="D4" s="53"/>
      <c r="E4" s="53"/>
      <c r="F4" s="53"/>
      <c r="G4" s="53"/>
      <c r="H4" s="53"/>
      <c r="I4" s="53"/>
      <c r="J4" s="55"/>
      <c r="K4" s="53"/>
      <c r="L4" s="53"/>
      <c r="M4" s="53"/>
      <c r="N4" s="53"/>
      <c r="O4" s="53"/>
      <c r="P4" s="53"/>
      <c r="Q4" s="53"/>
      <c r="R4" s="53"/>
      <c r="S4" s="53"/>
      <c r="T4" s="53"/>
    </row>
    <row r="5" spans="1:20" x14ac:dyDescent="0.2">
      <c r="A5" s="53"/>
      <c r="B5" s="53"/>
      <c r="C5" s="53"/>
      <c r="D5" s="53"/>
      <c r="E5" s="53"/>
      <c r="F5" s="53"/>
      <c r="G5" s="53"/>
      <c r="H5" s="53"/>
      <c r="I5" s="53"/>
      <c r="J5" s="55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x14ac:dyDescent="0.2">
      <c r="A6" s="53"/>
      <c r="B6" s="54" t="s">
        <v>44</v>
      </c>
      <c r="C6" s="53"/>
      <c r="D6" s="53"/>
      <c r="E6" s="53"/>
      <c r="F6" s="53"/>
      <c r="G6" s="53"/>
      <c r="H6" s="53"/>
      <c r="I6" s="53"/>
      <c r="J6" s="55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x14ac:dyDescent="0.2">
      <c r="A7" s="54"/>
      <c r="B7" s="54" t="s">
        <v>93</v>
      </c>
      <c r="C7" s="53"/>
      <c r="D7" s="53"/>
      <c r="E7" s="53"/>
      <c r="F7" s="53"/>
      <c r="G7" s="53"/>
      <c r="H7" s="54"/>
      <c r="I7" s="54"/>
      <c r="J7" s="54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0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x14ac:dyDescent="0.2">
      <c r="A9" s="53"/>
      <c r="B9" s="52" t="s">
        <v>50</v>
      </c>
      <c r="C9" s="52" t="s">
        <v>51</v>
      </c>
      <c r="D9" s="52" t="s">
        <v>52</v>
      </c>
      <c r="E9" s="52" t="s">
        <v>17</v>
      </c>
      <c r="F9" s="52" t="s">
        <v>18</v>
      </c>
      <c r="G9" s="52" t="s">
        <v>19</v>
      </c>
      <c r="H9" s="52" t="s">
        <v>18</v>
      </c>
      <c r="I9" s="52" t="s">
        <v>20</v>
      </c>
      <c r="J9" s="52" t="s">
        <v>21</v>
      </c>
      <c r="K9" s="52" t="s">
        <v>22</v>
      </c>
      <c r="L9" s="52" t="s">
        <v>53</v>
      </c>
      <c r="M9" s="52" t="s">
        <v>18</v>
      </c>
      <c r="N9" s="52" t="s">
        <v>24</v>
      </c>
      <c r="O9" s="52" t="s">
        <v>54</v>
      </c>
      <c r="P9" s="52" t="s">
        <v>26</v>
      </c>
      <c r="Q9" s="52" t="s">
        <v>18</v>
      </c>
      <c r="R9" s="52" t="s">
        <v>105</v>
      </c>
      <c r="S9" s="52" t="s">
        <v>60</v>
      </c>
      <c r="T9" s="53"/>
    </row>
    <row r="10" spans="1:20" x14ac:dyDescent="0.2">
      <c r="A10" s="66"/>
      <c r="B10" s="65" t="s">
        <v>34</v>
      </c>
      <c r="C10" s="65" t="s">
        <v>34</v>
      </c>
      <c r="D10" s="65" t="s">
        <v>34</v>
      </c>
      <c r="E10" s="65" t="s">
        <v>34</v>
      </c>
      <c r="F10" s="65"/>
      <c r="G10" s="65" t="s">
        <v>34</v>
      </c>
      <c r="H10" s="65"/>
      <c r="I10" s="65" t="s">
        <v>55</v>
      </c>
      <c r="J10" s="65" t="s">
        <v>29</v>
      </c>
      <c r="K10" s="65" t="s">
        <v>30</v>
      </c>
      <c r="L10" s="65" t="s">
        <v>30</v>
      </c>
      <c r="M10" s="65"/>
      <c r="N10" s="65" t="s">
        <v>56</v>
      </c>
      <c r="O10" s="65"/>
      <c r="P10" s="65" t="s">
        <v>56</v>
      </c>
      <c r="Q10" s="65"/>
      <c r="R10" s="65" t="s">
        <v>34</v>
      </c>
      <c r="S10" s="65" t="s">
        <v>56</v>
      </c>
      <c r="T10" s="53"/>
    </row>
    <row r="11" spans="1:20" x14ac:dyDescent="0.2">
      <c r="A11" s="54" t="s">
        <v>1</v>
      </c>
      <c r="B11" s="55">
        <v>0.73290322580645184</v>
      </c>
      <c r="C11" s="55">
        <v>7.18</v>
      </c>
      <c r="D11" s="55">
        <v>3.7103225806451605</v>
      </c>
      <c r="E11" s="56">
        <v>15.21</v>
      </c>
      <c r="F11" s="104">
        <v>38372</v>
      </c>
      <c r="G11" s="56">
        <v>-5.69</v>
      </c>
      <c r="H11" s="104">
        <v>38378</v>
      </c>
      <c r="I11" s="57">
        <v>80.54806451612906</v>
      </c>
      <c r="J11" s="55">
        <v>189.1</v>
      </c>
      <c r="K11" s="55">
        <v>3.6390322580645158</v>
      </c>
      <c r="L11" s="56">
        <v>17.25</v>
      </c>
      <c r="M11" s="104">
        <v>38371</v>
      </c>
      <c r="N11" s="55">
        <v>8</v>
      </c>
      <c r="O11" s="57">
        <v>13</v>
      </c>
      <c r="P11" s="55">
        <v>2.4</v>
      </c>
      <c r="Q11" s="104">
        <v>38370</v>
      </c>
      <c r="R11" s="55">
        <v>5.2387096774193553</v>
      </c>
      <c r="S11" s="55">
        <v>34.821398972332943</v>
      </c>
      <c r="T11" s="53"/>
    </row>
    <row r="12" spans="1:20" x14ac:dyDescent="0.2">
      <c r="A12" s="54" t="s">
        <v>2</v>
      </c>
      <c r="B12" s="55">
        <v>8.1428571428571378E-2</v>
      </c>
      <c r="C12" s="55">
        <v>8.5146428571428583</v>
      </c>
      <c r="D12" s="55">
        <v>4.1849999999999996</v>
      </c>
      <c r="E12" s="56">
        <v>16.54</v>
      </c>
      <c r="F12" s="104">
        <v>38394</v>
      </c>
      <c r="G12" s="56">
        <v>-5.22</v>
      </c>
      <c r="H12" s="104">
        <v>38406</v>
      </c>
      <c r="I12" s="57">
        <v>67.930714285714288</v>
      </c>
      <c r="J12" s="55">
        <v>279.75</v>
      </c>
      <c r="K12" s="55">
        <v>4.1224999999999996</v>
      </c>
      <c r="L12" s="56">
        <v>16.66</v>
      </c>
      <c r="M12" s="104">
        <v>38396</v>
      </c>
      <c r="N12" s="55">
        <v>9.4</v>
      </c>
      <c r="O12" s="57">
        <v>8</v>
      </c>
      <c r="P12" s="55">
        <v>2.6</v>
      </c>
      <c r="Q12" s="104">
        <v>38403</v>
      </c>
      <c r="R12" s="55">
        <v>5.0521428571428588</v>
      </c>
      <c r="S12" s="55">
        <v>47.19920964155223</v>
      </c>
      <c r="T12" s="53"/>
    </row>
    <row r="13" spans="1:20" x14ac:dyDescent="0.2">
      <c r="A13" s="54" t="s">
        <v>3</v>
      </c>
      <c r="B13" s="44">
        <v>3.27</v>
      </c>
      <c r="C13" s="44">
        <v>16.238387096774193</v>
      </c>
      <c r="D13" s="44">
        <v>9.2251612903225819</v>
      </c>
      <c r="E13" s="55">
        <v>22.68</v>
      </c>
      <c r="F13" s="104">
        <v>38431</v>
      </c>
      <c r="G13" s="55">
        <v>-7.83</v>
      </c>
      <c r="H13" s="104">
        <v>38413</v>
      </c>
      <c r="I13" s="58">
        <v>57.866774193548387</v>
      </c>
      <c r="J13" s="89">
        <v>497.1</v>
      </c>
      <c r="K13" s="44">
        <v>3.2580645161290325</v>
      </c>
      <c r="L13" s="55">
        <v>13.76</v>
      </c>
      <c r="M13" s="104">
        <v>38441</v>
      </c>
      <c r="N13" s="44">
        <v>7</v>
      </c>
      <c r="O13" s="57">
        <v>9</v>
      </c>
      <c r="P13" s="55">
        <v>2</v>
      </c>
      <c r="Q13" s="104">
        <v>38432</v>
      </c>
      <c r="R13" s="55">
        <v>9.7293548387096802</v>
      </c>
      <c r="S13" s="55">
        <v>93.87758853557753</v>
      </c>
      <c r="T13" s="53"/>
    </row>
    <row r="14" spans="1:20" x14ac:dyDescent="0.2">
      <c r="A14" s="54" t="s">
        <v>4</v>
      </c>
      <c r="B14" s="2">
        <v>7.1203333333333347</v>
      </c>
      <c r="C14" s="2">
        <v>18.348333333333333</v>
      </c>
      <c r="D14" s="2">
        <v>12.430999999999999</v>
      </c>
      <c r="E14" s="55">
        <v>30.24</v>
      </c>
      <c r="F14" s="104">
        <v>38471</v>
      </c>
      <c r="G14" s="55">
        <v>0.89</v>
      </c>
      <c r="H14" s="104">
        <v>38459</v>
      </c>
      <c r="I14" s="57">
        <v>66.227000000000004</v>
      </c>
      <c r="J14" s="44">
        <v>495.85</v>
      </c>
      <c r="K14" s="2">
        <v>3.6643333333333326</v>
      </c>
      <c r="L14" s="55">
        <v>16.11</v>
      </c>
      <c r="M14" s="104">
        <v>38457</v>
      </c>
      <c r="N14" s="2">
        <v>44.6</v>
      </c>
      <c r="O14" s="57">
        <v>14</v>
      </c>
      <c r="P14" s="55">
        <v>8.8000000000000007</v>
      </c>
      <c r="Q14" s="104">
        <v>38466</v>
      </c>
      <c r="R14" s="55">
        <v>13.517333333333333</v>
      </c>
      <c r="S14" s="57">
        <v>107.46270069580578</v>
      </c>
      <c r="T14" s="53"/>
    </row>
    <row r="15" spans="1:20" x14ac:dyDescent="0.2">
      <c r="A15" s="54" t="s">
        <v>5</v>
      </c>
      <c r="B15" s="55">
        <v>11.343548387096773</v>
      </c>
      <c r="C15" s="55">
        <v>23.645483870967741</v>
      </c>
      <c r="D15" s="55">
        <v>17.210322580645165</v>
      </c>
      <c r="E15" s="55">
        <v>31.91</v>
      </c>
      <c r="F15" s="104">
        <v>38498</v>
      </c>
      <c r="G15" s="55">
        <v>8.3800000000000008</v>
      </c>
      <c r="H15" s="104">
        <v>38491</v>
      </c>
      <c r="I15" s="57">
        <v>57.052258064516131</v>
      </c>
      <c r="J15" s="55">
        <v>666.94</v>
      </c>
      <c r="K15" s="55">
        <v>2.7767741935483872</v>
      </c>
      <c r="L15" s="55">
        <v>13.6</v>
      </c>
      <c r="M15" s="104">
        <v>38489</v>
      </c>
      <c r="N15" s="55">
        <v>117.2</v>
      </c>
      <c r="O15" s="57">
        <v>8</v>
      </c>
      <c r="P15" s="55">
        <v>60.2</v>
      </c>
      <c r="Q15" s="104">
        <v>38484</v>
      </c>
      <c r="R15" s="55">
        <v>18.959354838709682</v>
      </c>
      <c r="S15" s="57">
        <v>153.05106498375952</v>
      </c>
      <c r="T15" s="53"/>
    </row>
    <row r="16" spans="1:20" x14ac:dyDescent="0.2">
      <c r="A16" s="54" t="s">
        <v>6</v>
      </c>
      <c r="B16" s="55">
        <v>15.484666666666667</v>
      </c>
      <c r="C16" s="55">
        <v>30.475000000000001</v>
      </c>
      <c r="D16" s="55">
        <v>22.637999999999995</v>
      </c>
      <c r="E16" s="55">
        <v>36.25</v>
      </c>
      <c r="F16" s="104">
        <v>38529</v>
      </c>
      <c r="G16" s="55">
        <v>10.44</v>
      </c>
      <c r="H16" s="104">
        <v>38513</v>
      </c>
      <c r="I16" s="57">
        <v>52.14266666666667</v>
      </c>
      <c r="J16" s="55">
        <v>773.97</v>
      </c>
      <c r="K16" s="55">
        <v>2.3343333333333325</v>
      </c>
      <c r="L16" s="55">
        <v>10.29</v>
      </c>
      <c r="M16" s="104">
        <v>38509</v>
      </c>
      <c r="N16" s="55">
        <v>28.6</v>
      </c>
      <c r="O16" s="57">
        <v>7</v>
      </c>
      <c r="P16" s="55">
        <v>19</v>
      </c>
      <c r="Q16" s="104">
        <v>38516</v>
      </c>
      <c r="R16" s="55">
        <v>24.574666666666669</v>
      </c>
      <c r="S16" s="55">
        <v>189.60595894187978</v>
      </c>
      <c r="T16" s="58"/>
    </row>
    <row r="17" spans="1:20" x14ac:dyDescent="0.2">
      <c r="A17" s="54" t="s">
        <v>7</v>
      </c>
      <c r="B17" s="55">
        <v>16.674838709677417</v>
      </c>
      <c r="C17" s="55">
        <v>31.176451612903225</v>
      </c>
      <c r="D17" s="55">
        <v>23.432258064516123</v>
      </c>
      <c r="E17" s="55">
        <v>38.85</v>
      </c>
      <c r="F17" s="104">
        <v>38548</v>
      </c>
      <c r="G17" s="55">
        <v>13.13</v>
      </c>
      <c r="H17" s="104">
        <v>38538</v>
      </c>
      <c r="I17" s="57">
        <v>47.673870967741934</v>
      </c>
      <c r="J17" s="55">
        <v>824.26</v>
      </c>
      <c r="K17" s="55">
        <v>2.6909677419354834</v>
      </c>
      <c r="L17" s="55">
        <v>10.54</v>
      </c>
      <c r="M17" s="104">
        <v>38544</v>
      </c>
      <c r="N17" s="55">
        <v>4.8</v>
      </c>
      <c r="O17" s="57">
        <v>1</v>
      </c>
      <c r="P17" s="55">
        <v>4.8</v>
      </c>
      <c r="Q17" s="104">
        <v>38558</v>
      </c>
      <c r="R17" s="55">
        <v>27.559677419354838</v>
      </c>
      <c r="S17" s="55">
        <v>212.05802894628121</v>
      </c>
      <c r="T17" s="53"/>
    </row>
    <row r="18" spans="1:20" x14ac:dyDescent="0.2">
      <c r="A18" s="54" t="s">
        <v>8</v>
      </c>
      <c r="B18" s="55">
        <v>15.913225806451612</v>
      </c>
      <c r="C18" s="55">
        <v>29.236451612903227</v>
      </c>
      <c r="D18" s="55">
        <v>21.988064516129032</v>
      </c>
      <c r="E18" s="55">
        <v>34.770000000000003</v>
      </c>
      <c r="F18" s="104">
        <v>38571</v>
      </c>
      <c r="G18" s="55">
        <v>12.19</v>
      </c>
      <c r="H18" s="104">
        <v>38588</v>
      </c>
      <c r="I18" s="57">
        <v>53.042580645161287</v>
      </c>
      <c r="J18" s="55">
        <v>677.38</v>
      </c>
      <c r="K18" s="55">
        <v>2.7567741935483867</v>
      </c>
      <c r="L18" s="55">
        <v>9.92</v>
      </c>
      <c r="M18" s="104">
        <v>38584</v>
      </c>
      <c r="N18" s="55">
        <v>22.8</v>
      </c>
      <c r="O18" s="57">
        <v>5</v>
      </c>
      <c r="P18" s="55">
        <v>14</v>
      </c>
      <c r="Q18" s="104">
        <v>38574</v>
      </c>
      <c r="R18" s="55">
        <v>24.995161290322578</v>
      </c>
      <c r="S18" s="55">
        <v>175.6473097264246</v>
      </c>
      <c r="T18" s="53"/>
    </row>
    <row r="19" spans="1:20" x14ac:dyDescent="0.2">
      <c r="A19" s="54" t="s">
        <v>9</v>
      </c>
      <c r="B19" s="55">
        <v>13.22</v>
      </c>
      <c r="C19" s="55">
        <v>25.459333333333333</v>
      </c>
      <c r="D19" s="55">
        <v>18.913333333333334</v>
      </c>
      <c r="E19" s="55">
        <v>35.450000000000003</v>
      </c>
      <c r="F19" s="104">
        <v>38598</v>
      </c>
      <c r="G19" s="55">
        <v>7.77</v>
      </c>
      <c r="H19" s="104">
        <v>38614</v>
      </c>
      <c r="I19" s="57">
        <v>56.505999999999993</v>
      </c>
      <c r="J19" s="55">
        <v>516.59</v>
      </c>
      <c r="K19" s="55">
        <v>2.2790000000000004</v>
      </c>
      <c r="L19" s="55">
        <v>12.68</v>
      </c>
      <c r="M19" s="104">
        <v>38612</v>
      </c>
      <c r="N19" s="55">
        <v>35</v>
      </c>
      <c r="O19" s="57">
        <v>7</v>
      </c>
      <c r="P19" s="55">
        <v>26.8</v>
      </c>
      <c r="Q19" s="104">
        <v>38603</v>
      </c>
      <c r="R19" s="55">
        <v>21.634333333333338</v>
      </c>
      <c r="S19" s="55">
        <v>118.7217255815941</v>
      </c>
      <c r="T19" s="53"/>
    </row>
    <row r="20" spans="1:20" x14ac:dyDescent="0.2">
      <c r="A20" s="54" t="s">
        <v>10</v>
      </c>
      <c r="B20" s="55">
        <v>10.786774193548389</v>
      </c>
      <c r="C20" s="55">
        <v>19.966129032258063</v>
      </c>
      <c r="D20" s="55">
        <v>15.07</v>
      </c>
      <c r="E20" s="55">
        <v>25.76</v>
      </c>
      <c r="F20" s="104">
        <v>38626</v>
      </c>
      <c r="G20" s="55">
        <v>6.45</v>
      </c>
      <c r="H20" s="104">
        <v>38641</v>
      </c>
      <c r="I20" s="57">
        <v>74.381290322580639</v>
      </c>
      <c r="J20" s="55">
        <v>318.44</v>
      </c>
      <c r="K20" s="55">
        <v>2.19</v>
      </c>
      <c r="L20" s="55">
        <v>12.05</v>
      </c>
      <c r="M20" s="104">
        <v>38652</v>
      </c>
      <c r="N20" s="55">
        <v>61.6</v>
      </c>
      <c r="O20" s="57">
        <v>16</v>
      </c>
      <c r="P20" s="55">
        <v>13</v>
      </c>
      <c r="Q20" s="104">
        <v>38643</v>
      </c>
      <c r="R20" s="55">
        <v>16.673225806451612</v>
      </c>
      <c r="S20" s="55">
        <v>67.547669678440997</v>
      </c>
      <c r="T20" s="53"/>
    </row>
    <row r="21" spans="1:20" x14ac:dyDescent="0.2">
      <c r="A21" s="54" t="s">
        <v>11</v>
      </c>
      <c r="B21" s="55">
        <v>4.7486666666666668</v>
      </c>
      <c r="C21" s="55">
        <v>12.199666666666664</v>
      </c>
      <c r="D21" s="55">
        <v>8.3896666666666651</v>
      </c>
      <c r="E21" s="55">
        <v>20.22</v>
      </c>
      <c r="F21" s="104">
        <v>38658</v>
      </c>
      <c r="G21" s="55">
        <v>-1.19</v>
      </c>
      <c r="H21" s="104">
        <v>38683</v>
      </c>
      <c r="I21" s="57">
        <v>75.99933333333334</v>
      </c>
      <c r="J21" s="55">
        <v>187.05</v>
      </c>
      <c r="K21" s="55">
        <v>2.5739999999999998</v>
      </c>
      <c r="L21" s="55">
        <v>13.09</v>
      </c>
      <c r="M21" s="104">
        <v>38679</v>
      </c>
      <c r="N21" s="55">
        <v>73.599999999999994</v>
      </c>
      <c r="O21" s="57">
        <v>12</v>
      </c>
      <c r="P21" s="55">
        <v>21.8</v>
      </c>
      <c r="Q21" s="104">
        <v>38669</v>
      </c>
      <c r="R21" s="55">
        <v>9.6286666666666658</v>
      </c>
      <c r="S21" s="55">
        <v>36.501970240755739</v>
      </c>
      <c r="T21" s="53"/>
    </row>
    <row r="22" spans="1:20" ht="13.5" thickBot="1" x14ac:dyDescent="0.25">
      <c r="A22" s="67" t="s">
        <v>12</v>
      </c>
      <c r="B22" s="68">
        <v>0.29838709677419351</v>
      </c>
      <c r="C22" s="68">
        <v>7.9996774193548372</v>
      </c>
      <c r="D22" s="68">
        <v>3.818064516129033</v>
      </c>
      <c r="E22" s="68">
        <v>17.34</v>
      </c>
      <c r="F22" s="138">
        <v>38690</v>
      </c>
      <c r="G22" s="68">
        <v>-7.7</v>
      </c>
      <c r="H22" s="138">
        <v>38709</v>
      </c>
      <c r="I22" s="69">
        <v>75.883548387096766</v>
      </c>
      <c r="J22" s="68">
        <v>178.82</v>
      </c>
      <c r="K22" s="68">
        <v>3.3241379310344819</v>
      </c>
      <c r="L22" s="68">
        <v>15.13</v>
      </c>
      <c r="M22" s="138">
        <v>38691</v>
      </c>
      <c r="N22" s="68">
        <v>10.4</v>
      </c>
      <c r="O22" s="69">
        <v>8</v>
      </c>
      <c r="P22" s="68">
        <v>4</v>
      </c>
      <c r="Q22" s="138">
        <v>38715</v>
      </c>
      <c r="R22" s="68">
        <v>5.0193548387096767</v>
      </c>
      <c r="S22" s="68">
        <v>34.524123670454927</v>
      </c>
      <c r="T22" s="53"/>
    </row>
    <row r="23" spans="1:20" ht="13.5" thickTop="1" x14ac:dyDescent="0.2">
      <c r="A23" s="54" t="s">
        <v>32</v>
      </c>
      <c r="B23" s="23">
        <v>8.3062310547875047</v>
      </c>
      <c r="C23" s="23">
        <v>19.203296402969794</v>
      </c>
      <c r="D23" s="23">
        <v>13.417599462365589</v>
      </c>
      <c r="E23" s="23">
        <v>38.85</v>
      </c>
      <c r="F23" s="62">
        <v>38548</v>
      </c>
      <c r="G23" s="51">
        <v>-7.83</v>
      </c>
      <c r="H23" s="62">
        <v>38413</v>
      </c>
      <c r="I23" s="25">
        <v>63.771175115207377</v>
      </c>
      <c r="J23" s="23">
        <v>5605.25</v>
      </c>
      <c r="K23" s="23">
        <v>2.9674931250772461</v>
      </c>
      <c r="L23" s="51">
        <v>17.25</v>
      </c>
      <c r="M23" s="62">
        <v>38371</v>
      </c>
      <c r="N23" s="23">
        <v>423</v>
      </c>
      <c r="O23" s="25">
        <v>108</v>
      </c>
      <c r="P23" s="87">
        <v>60.2</v>
      </c>
      <c r="Q23" s="62">
        <v>38484</v>
      </c>
      <c r="R23" s="87">
        <v>15.215165130568359</v>
      </c>
      <c r="S23" s="23">
        <v>1271.0187496148592</v>
      </c>
      <c r="T23" s="53"/>
    </row>
    <row r="24" spans="1:20" ht="14.25" x14ac:dyDescent="0.2">
      <c r="A24" s="53"/>
      <c r="B24" s="59"/>
      <c r="C24" s="59"/>
      <c r="D24" s="59"/>
      <c r="E24" s="57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3"/>
    </row>
    <row r="25" spans="1:20" ht="14.25" x14ac:dyDescent="0.2">
      <c r="A25" s="53"/>
      <c r="B25" s="59"/>
      <c r="C25" s="59"/>
      <c r="D25" s="59"/>
      <c r="E25" s="57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3"/>
    </row>
    <row r="26" spans="1:20" x14ac:dyDescent="0.2">
      <c r="A26" s="60" t="s">
        <v>47</v>
      </c>
      <c r="B26" s="60"/>
      <c r="C26" s="60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 x14ac:dyDescent="0.2">
      <c r="A28" s="53"/>
      <c r="B28" s="53" t="s">
        <v>33</v>
      </c>
      <c r="C28" s="53"/>
      <c r="D28" s="53"/>
      <c r="F28" s="53">
        <v>-0.12</v>
      </c>
      <c r="G28" s="53" t="s">
        <v>34</v>
      </c>
      <c r="H28" s="88">
        <v>38682</v>
      </c>
      <c r="I28" s="61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x14ac:dyDescent="0.2">
      <c r="A29" s="53"/>
      <c r="B29" s="53" t="s">
        <v>35</v>
      </c>
      <c r="C29" s="53"/>
      <c r="D29" s="53"/>
      <c r="F29" s="53">
        <v>-1.33</v>
      </c>
      <c r="G29" s="53" t="s">
        <v>34</v>
      </c>
      <c r="H29" s="88">
        <v>38424</v>
      </c>
      <c r="I29" s="61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x14ac:dyDescent="0.2">
      <c r="A30" s="53"/>
      <c r="B30" s="53" t="s">
        <v>36</v>
      </c>
      <c r="C30" s="53"/>
      <c r="D30" s="53"/>
      <c r="F30" s="56">
        <v>257</v>
      </c>
      <c r="G30" s="53" t="s">
        <v>41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pans="1:20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x14ac:dyDescent="0.2">
      <c r="A32" s="60" t="s">
        <v>37</v>
      </c>
      <c r="B32" s="60"/>
      <c r="C32" s="60"/>
      <c r="D32" s="60"/>
      <c r="E32" s="60"/>
      <c r="F32" s="60"/>
      <c r="G32" s="60"/>
      <c r="H32" s="60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 x14ac:dyDescent="0.2">
      <c r="A34" s="53"/>
      <c r="B34">
        <v>-1</v>
      </c>
      <c r="C34" t="s">
        <v>39</v>
      </c>
      <c r="D34" s="45">
        <v>0</v>
      </c>
      <c r="E34" t="s">
        <v>34</v>
      </c>
      <c r="F34" s="75">
        <v>9</v>
      </c>
      <c r="G34" s="53" t="s">
        <v>41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 x14ac:dyDescent="0.2">
      <c r="A35" s="53"/>
      <c r="B35">
        <v>-2.5</v>
      </c>
      <c r="C35" t="s">
        <v>40</v>
      </c>
      <c r="D35" s="45">
        <v>-1</v>
      </c>
      <c r="E35" t="s">
        <v>34</v>
      </c>
      <c r="F35" s="75">
        <v>15</v>
      </c>
      <c r="G35" s="53" t="s">
        <v>41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x14ac:dyDescent="0.2">
      <c r="A36" s="53"/>
      <c r="B36" s="43">
        <v>-5</v>
      </c>
      <c r="C36" s="43" t="s">
        <v>40</v>
      </c>
      <c r="D36" s="49">
        <v>-2.5</v>
      </c>
      <c r="E36" s="47" t="s">
        <v>34</v>
      </c>
      <c r="F36" s="75">
        <v>16</v>
      </c>
      <c r="G36" s="53" t="s">
        <v>41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7" spans="1:20" x14ac:dyDescent="0.2">
      <c r="A37" s="53"/>
      <c r="C37" s="43" t="s">
        <v>86</v>
      </c>
      <c r="D37" s="45">
        <v>-5</v>
      </c>
      <c r="E37" t="s">
        <v>34</v>
      </c>
      <c r="F37" s="75">
        <v>10</v>
      </c>
      <c r="G37" s="53" t="s">
        <v>41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</row>
    <row r="38" spans="1:20" x14ac:dyDescent="0.2">
      <c r="F38">
        <f>SUM(F34:F37)</f>
        <v>50</v>
      </c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  <vt:lpstr>ResumenEstadistica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Tobar Pardo</dc:creator>
  <cp:lastModifiedBy>Laura Alti Palacios</cp:lastModifiedBy>
  <cp:lastPrinted>2006-01-20T13:09:50Z</cp:lastPrinted>
  <dcterms:created xsi:type="dcterms:W3CDTF">2002-03-06T13:29:46Z</dcterms:created>
  <dcterms:modified xsi:type="dcterms:W3CDTF">2024-02-21T10:01:47Z</dcterms:modified>
</cp:coreProperties>
</file>