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OBSERVATORIO DE PRECIOS\2023\FICHAS PRODUCTOS\FIN DE CAMPAÑA\"/>
    </mc:Choice>
  </mc:AlternateContent>
  <bookViews>
    <workbookView xWindow="0" yWindow="0" windowWidth="19440" windowHeight="7650" activeTab="1"/>
  </bookViews>
  <sheets>
    <sheet name="Ciruela &gt;38 mm" sheetId="4" r:id="rId1"/>
    <sheet name="Ciruela 35 - 38 mm" sheetId="5" r:id="rId2"/>
  </sheets>
  <externalReferences>
    <externalReference r:id="rId3"/>
  </externalReferences>
  <definedNames>
    <definedName name="_xlnm.Print_Area" localSheetId="0">'Ciruela &gt;38 mm'!$A$1:$M$65</definedName>
    <definedName name="_xlnm.Print_Area" localSheetId="1">'Ciruela 35 - 38 mm'!$A$1:$M$65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4" l="1"/>
  <c r="E43" i="4"/>
  <c r="D44" i="4"/>
  <c r="E44" i="4"/>
  <c r="D45" i="4"/>
  <c r="E45" i="4"/>
  <c r="F50" i="4"/>
  <c r="E50" i="4" l="1"/>
  <c r="D50" i="4"/>
  <c r="AE41" i="4" s="1"/>
  <c r="F50" i="5"/>
  <c r="AE62" i="5" s="1"/>
  <c r="E50" i="5"/>
  <c r="D50" i="5"/>
  <c r="AE41" i="5" s="1"/>
  <c r="F49" i="4"/>
  <c r="AD62" i="4" s="1"/>
  <c r="E49" i="4"/>
  <c r="D49" i="4"/>
  <c r="AD41" i="4" s="1"/>
  <c r="F49" i="5"/>
  <c r="AD62" i="5" s="1"/>
  <c r="E49" i="5"/>
  <c r="D49" i="5"/>
  <c r="AD41" i="5" s="1"/>
  <c r="F48" i="4"/>
  <c r="AC62" i="4" s="1"/>
  <c r="E48" i="4"/>
  <c r="D48" i="4"/>
  <c r="AC41" i="4" s="1"/>
  <c r="F48" i="5"/>
  <c r="AC62" i="5" s="1"/>
  <c r="E48" i="5"/>
  <c r="D48" i="5"/>
  <c r="AC41" i="5" s="1"/>
  <c r="F47" i="4"/>
  <c r="AB62" i="4" s="1"/>
  <c r="E47" i="4"/>
  <c r="D47" i="4"/>
  <c r="AB41" i="4" s="1"/>
  <c r="F47" i="5"/>
  <c r="AB62" i="5" s="1"/>
  <c r="E47" i="5"/>
  <c r="D47" i="5"/>
  <c r="AB41" i="5" s="1"/>
  <c r="F46" i="5" l="1"/>
  <c r="AA62" i="5" s="1"/>
  <c r="F45" i="5"/>
  <c r="Z62" i="5" s="1"/>
  <c r="F44" i="5"/>
  <c r="Y62" i="5" s="1"/>
  <c r="E46" i="5"/>
  <c r="D46" i="5"/>
  <c r="AA41" i="5" s="1"/>
  <c r="F46" i="4"/>
  <c r="AA62" i="4" s="1"/>
  <c r="F45" i="4"/>
  <c r="Z62" i="4" s="1"/>
  <c r="F44" i="4"/>
  <c r="Y62" i="4" s="1"/>
  <c r="E46" i="4"/>
  <c r="D46" i="4"/>
  <c r="AA41" i="4" s="1"/>
  <c r="F43" i="5" l="1"/>
  <c r="X62" i="5" s="1"/>
  <c r="F43" i="4"/>
  <c r="X62" i="4" s="1"/>
  <c r="F42" i="5" l="1"/>
  <c r="W62" i="5" s="1"/>
  <c r="F42" i="4"/>
  <c r="W62" i="4" s="1"/>
  <c r="E42" i="4"/>
  <c r="F41" i="5" l="1"/>
  <c r="V62" i="5" s="1"/>
  <c r="F40" i="5"/>
  <c r="U62" i="5" s="1"/>
  <c r="R99" i="5"/>
  <c r="R118" i="5"/>
  <c r="R117" i="5"/>
  <c r="R116" i="5"/>
  <c r="R115" i="5"/>
  <c r="R114" i="5"/>
  <c r="R113" i="5"/>
  <c r="R112" i="5"/>
  <c r="R111" i="5"/>
  <c r="R110" i="5"/>
  <c r="R109" i="5"/>
  <c r="R108" i="5"/>
  <c r="R107" i="5"/>
  <c r="R106" i="5"/>
  <c r="R105" i="5"/>
  <c r="R104" i="5"/>
  <c r="R103" i="5"/>
  <c r="R102" i="5"/>
  <c r="R101" i="5"/>
  <c r="R100" i="5"/>
  <c r="R97" i="5"/>
  <c r="R96" i="5"/>
  <c r="R95" i="5"/>
  <c r="R94" i="5"/>
  <c r="R93" i="5"/>
  <c r="R92" i="5"/>
  <c r="R91" i="5"/>
  <c r="R90" i="5"/>
  <c r="R89" i="5"/>
  <c r="R88" i="5"/>
  <c r="R87" i="5"/>
  <c r="R86" i="5"/>
  <c r="R85" i="5"/>
  <c r="R84" i="5"/>
  <c r="R83" i="5"/>
  <c r="R82" i="5"/>
  <c r="R81" i="5"/>
  <c r="R80" i="5"/>
  <c r="R79" i="5"/>
  <c r="R78" i="5"/>
  <c r="R77" i="5"/>
  <c r="R76" i="5"/>
  <c r="R75" i="5"/>
  <c r="R74" i="5"/>
  <c r="R73" i="5"/>
  <c r="R72" i="5"/>
  <c r="R71" i="5"/>
  <c r="R70" i="5"/>
  <c r="R69" i="5"/>
  <c r="Z61" i="5"/>
  <c r="S61" i="5"/>
  <c r="AE59" i="5"/>
  <c r="AG55" i="5"/>
  <c r="AG61" i="5" s="1"/>
  <c r="AF55" i="5"/>
  <c r="AF61" i="5" s="1"/>
  <c r="AE55" i="5"/>
  <c r="AE61" i="5" s="1"/>
  <c r="AD55" i="5"/>
  <c r="AD61" i="5" s="1"/>
  <c r="AC55" i="5"/>
  <c r="AC61" i="5" s="1"/>
  <c r="AB55" i="5"/>
  <c r="AB61" i="5" s="1"/>
  <c r="AA55" i="5"/>
  <c r="AA61" i="5" s="1"/>
  <c r="Z55" i="5"/>
  <c r="Y55" i="5"/>
  <c r="Y61" i="5" s="1"/>
  <c r="X55" i="5"/>
  <c r="X61" i="5" s="1"/>
  <c r="W55" i="5"/>
  <c r="W61" i="5" s="1"/>
  <c r="V55" i="5"/>
  <c r="V61" i="5" s="1"/>
  <c r="U55" i="5"/>
  <c r="U61" i="5" s="1"/>
  <c r="T55" i="5"/>
  <c r="T61" i="5" s="1"/>
  <c r="AG54" i="5"/>
  <c r="AG60" i="5" s="1"/>
  <c r="AF54" i="5"/>
  <c r="AF60" i="5" s="1"/>
  <c r="AE54" i="5"/>
  <c r="AE60" i="5" s="1"/>
  <c r="AD54" i="5"/>
  <c r="AD60" i="5" s="1"/>
  <c r="AC54" i="5"/>
  <c r="AC60" i="5" s="1"/>
  <c r="AB54" i="5"/>
  <c r="AB60" i="5" s="1"/>
  <c r="AA54" i="5"/>
  <c r="AA60" i="5" s="1"/>
  <c r="Z54" i="5"/>
  <c r="Z60" i="5" s="1"/>
  <c r="Y54" i="5"/>
  <c r="Y60" i="5" s="1"/>
  <c r="X54" i="5"/>
  <c r="X60" i="5" s="1"/>
  <c r="W54" i="5"/>
  <c r="W60" i="5" s="1"/>
  <c r="V54" i="5"/>
  <c r="V60" i="5" s="1"/>
  <c r="U54" i="5"/>
  <c r="U60" i="5" s="1"/>
  <c r="T54" i="5"/>
  <c r="T60" i="5" s="1"/>
  <c r="AG53" i="5"/>
  <c r="AG59" i="5" s="1"/>
  <c r="AF53" i="5"/>
  <c r="AF59" i="5" s="1"/>
  <c r="AE53" i="5"/>
  <c r="AD53" i="5"/>
  <c r="AD59" i="5" s="1"/>
  <c r="AC53" i="5"/>
  <c r="AC59" i="5" s="1"/>
  <c r="AB53" i="5"/>
  <c r="AB59" i="5" s="1"/>
  <c r="AA53" i="5"/>
  <c r="AA59" i="5" s="1"/>
  <c r="Z53" i="5"/>
  <c r="Z59" i="5" s="1"/>
  <c r="Y53" i="5"/>
  <c r="Y59" i="5" s="1"/>
  <c r="X53" i="5"/>
  <c r="X59" i="5" s="1"/>
  <c r="W53" i="5"/>
  <c r="W59" i="5" s="1"/>
  <c r="V53" i="5"/>
  <c r="V59" i="5" s="1"/>
  <c r="U53" i="5"/>
  <c r="U59" i="5" s="1"/>
  <c r="T53" i="5"/>
  <c r="AH52" i="5"/>
  <c r="AH51" i="5"/>
  <c r="AH50" i="5"/>
  <c r="AH49" i="5"/>
  <c r="AH48" i="5"/>
  <c r="AH47" i="5"/>
  <c r="S40" i="5"/>
  <c r="AC34" i="5"/>
  <c r="AC40" i="5" s="1"/>
  <c r="AB34" i="5"/>
  <c r="AB40" i="5" s="1"/>
  <c r="AA34" i="5"/>
  <c r="AA40" i="5" s="1"/>
  <c r="Z34" i="5"/>
  <c r="Z40" i="5" s="1"/>
  <c r="Y34" i="5"/>
  <c r="Y40" i="5" s="1"/>
  <c r="X34" i="5"/>
  <c r="X40" i="5" s="1"/>
  <c r="W34" i="5"/>
  <c r="W40" i="5" s="1"/>
  <c r="V34" i="5"/>
  <c r="V40" i="5" s="1"/>
  <c r="AH34" i="5"/>
  <c r="AC33" i="5"/>
  <c r="AC39" i="5" s="1"/>
  <c r="AB33" i="5"/>
  <c r="AB39" i="5" s="1"/>
  <c r="AA33" i="5"/>
  <c r="AA39" i="5" s="1"/>
  <c r="Z33" i="5"/>
  <c r="Z39" i="5" s="1"/>
  <c r="Y33" i="5"/>
  <c r="Y39" i="5" s="1"/>
  <c r="X33" i="5"/>
  <c r="X39" i="5" s="1"/>
  <c r="W33" i="5"/>
  <c r="W39" i="5" s="1"/>
  <c r="V33" i="5"/>
  <c r="V39" i="5" s="1"/>
  <c r="AC32" i="5"/>
  <c r="AC38" i="5" s="1"/>
  <c r="AB32" i="5"/>
  <c r="AB38" i="5" s="1"/>
  <c r="AA32" i="5"/>
  <c r="AA38" i="5" s="1"/>
  <c r="Z32" i="5"/>
  <c r="Z38" i="5" s="1"/>
  <c r="Y32" i="5"/>
  <c r="Y38" i="5" s="1"/>
  <c r="X32" i="5"/>
  <c r="X38" i="5" s="1"/>
  <c r="W32" i="5"/>
  <c r="W38" i="5" s="1"/>
  <c r="V32" i="5"/>
  <c r="V38" i="5" s="1"/>
  <c r="AH31" i="5"/>
  <c r="AH30" i="5"/>
  <c r="AH29" i="5"/>
  <c r="AH28" i="5"/>
  <c r="AH27" i="5"/>
  <c r="F41" i="4"/>
  <c r="V62" i="4" s="1"/>
  <c r="E41" i="4"/>
  <c r="D41" i="4"/>
  <c r="V41" i="4" s="1"/>
  <c r="F40" i="4"/>
  <c r="U62" i="4" s="1"/>
  <c r="E40" i="4"/>
  <c r="D40" i="4"/>
  <c r="U41" i="4" s="1"/>
  <c r="AH53" i="5" l="1"/>
  <c r="AH32" i="5"/>
  <c r="AH55" i="5"/>
  <c r="AH54" i="5"/>
  <c r="T59" i="5"/>
  <c r="AH33" i="5"/>
  <c r="R98" i="5"/>
  <c r="AE59" i="4"/>
  <c r="AF59" i="4"/>
  <c r="AG59" i="4"/>
  <c r="AE60" i="4"/>
  <c r="AF60" i="4"/>
  <c r="AG60" i="4"/>
  <c r="AE61" i="4"/>
  <c r="AF61" i="4"/>
  <c r="AG61" i="4"/>
  <c r="AE53" i="4"/>
  <c r="AH53" i="4" s="1"/>
  <c r="AF53" i="4"/>
  <c r="AG53" i="4"/>
  <c r="AE54" i="4"/>
  <c r="AF54" i="4"/>
  <c r="AH54" i="4" s="1"/>
  <c r="AG54" i="4"/>
  <c r="AE55" i="4"/>
  <c r="AF55" i="4"/>
  <c r="AG55" i="4"/>
  <c r="AH55" i="4" s="1"/>
  <c r="AH48" i="4"/>
  <c r="AH49" i="4"/>
  <c r="AH50" i="4"/>
  <c r="AH51" i="4"/>
  <c r="AH52" i="4"/>
  <c r="AH47" i="4"/>
  <c r="AH28" i="4"/>
  <c r="AH29" i="4"/>
  <c r="AH30" i="4"/>
  <c r="AH31" i="4"/>
  <c r="AH32" i="4"/>
  <c r="AH33" i="4"/>
  <c r="AH34" i="4"/>
  <c r="AH27" i="4"/>
  <c r="AD55" i="4" l="1"/>
  <c r="AD61" i="4" s="1"/>
  <c r="AC55" i="4"/>
  <c r="AC61" i="4" s="1"/>
  <c r="AB55" i="4"/>
  <c r="AB61" i="4" s="1"/>
  <c r="AA55" i="4"/>
  <c r="AA61" i="4" s="1"/>
  <c r="Z55" i="4"/>
  <c r="Z61" i="4" s="1"/>
  <c r="Y55" i="4"/>
  <c r="Y61" i="4" s="1"/>
  <c r="X55" i="4"/>
  <c r="X61" i="4" s="1"/>
  <c r="W55" i="4"/>
  <c r="W61" i="4" s="1"/>
  <c r="V55" i="4"/>
  <c r="V61" i="4" s="1"/>
  <c r="U55" i="4"/>
  <c r="U61" i="4" s="1"/>
  <c r="T55" i="4"/>
  <c r="T61" i="4" s="1"/>
  <c r="AD54" i="4"/>
  <c r="AD60" i="4" s="1"/>
  <c r="AC54" i="4"/>
  <c r="AC60" i="4" s="1"/>
  <c r="AB54" i="4"/>
  <c r="AB60" i="4" s="1"/>
  <c r="AA54" i="4"/>
  <c r="AA60" i="4" s="1"/>
  <c r="Z54" i="4"/>
  <c r="Z60" i="4" s="1"/>
  <c r="Y54" i="4"/>
  <c r="Y60" i="4" s="1"/>
  <c r="X54" i="4"/>
  <c r="X60" i="4" s="1"/>
  <c r="W54" i="4"/>
  <c r="W60" i="4" s="1"/>
  <c r="V54" i="4"/>
  <c r="V60" i="4" s="1"/>
  <c r="U54" i="4"/>
  <c r="U60" i="4" s="1"/>
  <c r="T54" i="4"/>
  <c r="T60" i="4" s="1"/>
  <c r="AD53" i="4"/>
  <c r="AD59" i="4" s="1"/>
  <c r="AC53" i="4"/>
  <c r="AC59" i="4" s="1"/>
  <c r="AB53" i="4"/>
  <c r="AB59" i="4" s="1"/>
  <c r="AA53" i="4"/>
  <c r="AA59" i="4" s="1"/>
  <c r="Z53" i="4"/>
  <c r="Z59" i="4" s="1"/>
  <c r="Y53" i="4"/>
  <c r="Y59" i="4" s="1"/>
  <c r="X53" i="4"/>
  <c r="X59" i="4" s="1"/>
  <c r="W53" i="4"/>
  <c r="W59" i="4" s="1"/>
  <c r="V53" i="4"/>
  <c r="V59" i="4" s="1"/>
  <c r="U53" i="4"/>
  <c r="U59" i="4" s="1"/>
  <c r="T53" i="4"/>
  <c r="T59" i="4" s="1"/>
  <c r="AC34" i="4"/>
  <c r="AC40" i="4" s="1"/>
  <c r="AB34" i="4"/>
  <c r="AB40" i="4" s="1"/>
  <c r="AA34" i="4"/>
  <c r="AA40" i="4" s="1"/>
  <c r="Z34" i="4"/>
  <c r="Z40" i="4" s="1"/>
  <c r="Y34" i="4"/>
  <c r="Y40" i="4" s="1"/>
  <c r="X34" i="4"/>
  <c r="X40" i="4" s="1"/>
  <c r="W34" i="4"/>
  <c r="W40" i="4" s="1"/>
  <c r="V34" i="4"/>
  <c r="V40" i="4" s="1"/>
  <c r="U34" i="4"/>
  <c r="U40" i="4" s="1"/>
  <c r="AC33" i="4"/>
  <c r="AC39" i="4" s="1"/>
  <c r="AB33" i="4"/>
  <c r="AB39" i="4" s="1"/>
  <c r="AA33" i="4"/>
  <c r="AA39" i="4" s="1"/>
  <c r="Z33" i="4"/>
  <c r="Z39" i="4" s="1"/>
  <c r="Y33" i="4"/>
  <c r="Y39" i="4" s="1"/>
  <c r="X33" i="4"/>
  <c r="X39" i="4" s="1"/>
  <c r="W33" i="4"/>
  <c r="W39" i="4" s="1"/>
  <c r="V33" i="4"/>
  <c r="V39" i="4" s="1"/>
  <c r="U33" i="4"/>
  <c r="U39" i="4" s="1"/>
  <c r="AC32" i="4"/>
  <c r="AC38" i="4" s="1"/>
  <c r="AB32" i="4"/>
  <c r="AB38" i="4" s="1"/>
  <c r="AA32" i="4"/>
  <c r="AA38" i="4" s="1"/>
  <c r="Z32" i="4"/>
  <c r="Z38" i="4" s="1"/>
  <c r="Y32" i="4"/>
  <c r="Y38" i="4" s="1"/>
  <c r="X32" i="4"/>
  <c r="X38" i="4" s="1"/>
  <c r="W32" i="4"/>
  <c r="W38" i="4" s="1"/>
  <c r="V32" i="4"/>
  <c r="V38" i="4" s="1"/>
  <c r="U32" i="4"/>
  <c r="U38" i="4" s="1"/>
  <c r="R81" i="4" l="1"/>
  <c r="R80" i="4" l="1"/>
  <c r="S61" i="4" l="1"/>
  <c r="S40" i="4"/>
  <c r="R69" i="4" l="1"/>
  <c r="R116" i="4" l="1"/>
  <c r="R117" i="4"/>
  <c r="R118" i="4"/>
  <c r="R115" i="4" l="1"/>
  <c r="R110" i="4" l="1"/>
  <c r="R111" i="4"/>
  <c r="R112" i="4"/>
  <c r="R113" i="4"/>
  <c r="R114" i="4"/>
  <c r="R94" i="4"/>
  <c r="R95" i="4"/>
  <c r="R96" i="4"/>
  <c r="R97" i="4"/>
  <c r="R98" i="4"/>
  <c r="R99" i="4"/>
  <c r="R100" i="4"/>
  <c r="R101" i="4"/>
  <c r="R102" i="4"/>
  <c r="R103" i="4"/>
  <c r="R104" i="4"/>
  <c r="R105" i="4"/>
  <c r="R109" i="4"/>
  <c r="R108" i="4" l="1"/>
  <c r="R106" i="4"/>
  <c r="R107" i="4"/>
  <c r="R70" i="4" l="1"/>
  <c r="R71" i="4"/>
  <c r="R72" i="4"/>
  <c r="R73" i="4"/>
  <c r="R74" i="4"/>
  <c r="R75" i="4"/>
  <c r="R76" i="4"/>
  <c r="R77" i="4"/>
  <c r="R78" i="4"/>
  <c r="R79" i="4"/>
  <c r="R82" i="4"/>
  <c r="R83" i="4"/>
  <c r="R84" i="4"/>
  <c r="R85" i="4"/>
  <c r="R86" i="4"/>
  <c r="R87" i="4"/>
  <c r="R88" i="4"/>
  <c r="R89" i="4"/>
  <c r="R90" i="4"/>
  <c r="R91" i="4"/>
  <c r="R92" i="4"/>
  <c r="R93" i="4"/>
</calcChain>
</file>

<file path=xl/sharedStrings.xml><?xml version="1.0" encoding="utf-8"?>
<sst xmlns="http://schemas.openxmlformats.org/spreadsheetml/2006/main" count="48" uniqueCount="23">
  <si>
    <t>Semana</t>
  </si>
  <si>
    <t>TABLA PARA GRÁFICO DE RANGO</t>
  </si>
  <si>
    <t>Med.</t>
  </si>
  <si>
    <t>Máximo mensual entre 2017 y 2022</t>
  </si>
  <si>
    <t>Mínimo mensual entre 2017 y 2022</t>
  </si>
  <si>
    <t>Promedio 2017 - 2022</t>
  </si>
  <si>
    <t>Rango de precios 2017 - 2022</t>
  </si>
  <si>
    <t xml:space="preserve">Coste medio producción </t>
  </si>
  <si>
    <t>Precio percibido agricultor</t>
  </si>
  <si>
    <t>Precio salida almacén en origen</t>
  </si>
  <si>
    <t>Precio pagado consumidor</t>
  </si>
  <si>
    <t>(€/kg)</t>
  </si>
  <si>
    <t>Ciruela Reina Claudia 40+ mm. Precios Percibidos Agricultor. €/kg</t>
  </si>
  <si>
    <t>Ciruela Reina Claudia. Precios Medios Pagados Consumidor €/kg (Medias ponderadas por cantidades en los distintos calibres)</t>
  </si>
  <si>
    <t>Ciruela Reina Claudia. Precios Medios Pagados Consumidor €/kg (Medias ponderadas por cantidades en los distintos calibres hasta 2019 incl.)</t>
  </si>
  <si>
    <t>Ciruela Reina Claudia 35 - 38 mm. Precios Percibidos Agricultor. €/kg</t>
  </si>
  <si>
    <r>
      <rPr>
        <sz val="16"/>
        <color rgb="FF253746"/>
        <rFont val="Riojana Black"/>
      </rPr>
      <t>Frutas</t>
    </r>
    <r>
      <rPr>
        <sz val="11"/>
        <color rgb="FF253746"/>
        <rFont val="Calibri"/>
        <family val="2"/>
        <scheme val="minor"/>
      </rPr>
      <t xml:space="preserve"> </t>
    </r>
    <r>
      <rPr>
        <sz val="16"/>
        <color rgb="FF253746"/>
        <rFont val="Riojana Book"/>
      </rPr>
      <t>|</t>
    </r>
    <r>
      <rPr>
        <sz val="14"/>
        <color theme="1"/>
        <rFont val="Riojana Black"/>
      </rPr>
      <t xml:space="preserve"> </t>
    </r>
    <r>
      <rPr>
        <sz val="14"/>
        <color rgb="FF74BC1F"/>
        <rFont val="Riojana Black"/>
      </rPr>
      <t>Ciruela Claudia 35-38 mm</t>
    </r>
    <r>
      <rPr>
        <sz val="16"/>
        <color rgb="FF74BC1F"/>
        <rFont val="Riojana Black"/>
      </rPr>
      <t xml:space="preserve"> </t>
    </r>
    <r>
      <rPr>
        <sz val="16"/>
        <rFont val="Riojana Book"/>
      </rPr>
      <t>|</t>
    </r>
    <r>
      <rPr>
        <sz val="14"/>
        <color rgb="FF74BC1F"/>
        <rFont val="Riojana Black"/>
      </rPr>
      <t xml:space="preserve"> </t>
    </r>
    <r>
      <rPr>
        <sz val="14"/>
        <color rgb="FF233746"/>
        <rFont val="Riojana Black"/>
      </rPr>
      <t>Año 2023</t>
    </r>
  </si>
  <si>
    <r>
      <rPr>
        <sz val="16"/>
        <color rgb="FF253746"/>
        <rFont val="Riojana Black"/>
      </rPr>
      <t>Frutas</t>
    </r>
    <r>
      <rPr>
        <sz val="11"/>
        <color rgb="FF253746"/>
        <rFont val="Calibri"/>
        <family val="2"/>
        <scheme val="minor"/>
      </rPr>
      <t xml:space="preserve"> </t>
    </r>
    <r>
      <rPr>
        <sz val="16"/>
        <color rgb="FF253746"/>
        <rFont val="Riojana Book"/>
      </rPr>
      <t>|</t>
    </r>
    <r>
      <rPr>
        <sz val="14"/>
        <color theme="1"/>
        <rFont val="Riojana Black"/>
      </rPr>
      <t xml:space="preserve"> </t>
    </r>
    <r>
      <rPr>
        <sz val="14"/>
        <color rgb="FF74BC1F"/>
        <rFont val="Riojana Black"/>
      </rPr>
      <t>Ciruela Claudia 38+ mm</t>
    </r>
    <r>
      <rPr>
        <sz val="16"/>
        <color rgb="FF74BC1F"/>
        <rFont val="Riojana Black"/>
      </rPr>
      <t xml:space="preserve"> </t>
    </r>
    <r>
      <rPr>
        <sz val="16"/>
        <rFont val="Riojana Book"/>
      </rPr>
      <t>|</t>
    </r>
    <r>
      <rPr>
        <sz val="14"/>
        <color rgb="FF74BC1F"/>
        <rFont val="Riojana Black"/>
      </rPr>
      <t xml:space="preserve"> </t>
    </r>
    <r>
      <rPr>
        <sz val="14"/>
        <color rgb="FF233746"/>
        <rFont val="Riojana Black"/>
      </rPr>
      <t>Año 2023</t>
    </r>
  </si>
  <si>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El coste medio de producción de Ciruela Reina Claudia en La Rioja en el año 2021 se ha calculado en 81,17 €/100 kg para un rendimiento medio de 9.890 kg/ha.
</t>
    </r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Durante la última campaña, el precio percibido por el agricultor se ha encontrado de media en un 120% por encima de los costes soportados.
</t>
    </r>
    <r>
      <rPr>
        <sz val="12"/>
        <color rgb="FF253746"/>
        <rFont val="Riojana Black"/>
      </rPr>
      <t>∙</t>
    </r>
    <r>
      <rPr>
        <sz val="8.5"/>
        <color rgb="FF253746"/>
        <rFont val="Riojana Condensed SemiBold"/>
      </rPr>
      <t xml:space="preserve"> El precio pagado por el consumidor corresponde al precio medio de su categoría. El rango de precios mostrado en la gráfica "Precio pagado por el consumidor" corresponde a la media de todos los calibres entre 2017 y 2019 y de este calibre desde 2020.</t>
    </r>
  </si>
  <si>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El coste medio de producción de Ciruela Reina Claudia en La Rioja en el año 2021 se ha calculado en 81,17 €/100 kg para un rendimiento medio de 9.890 kg/ha.
</t>
    </r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Durante la última campaña, el precio percibido por el agricultor se ha encontrado de media en un 33,1% por encima de los costes soportados.
</t>
    </r>
    <r>
      <rPr>
        <sz val="12"/>
        <color rgb="FF253746"/>
        <rFont val="Riojana Black"/>
      </rPr>
      <t>∙</t>
    </r>
    <r>
      <rPr>
        <sz val="8.5"/>
        <color rgb="FF253746"/>
        <rFont val="Riojana Condensed SemiBold"/>
      </rPr>
      <t xml:space="preserve"> El precio pagado por el consumidor corresponde al precio medio de su categoría. El rango de precios mostrado en la gráfica "Precio pagado por el consumidor" corresponde a la media de todos los calibres entre 2017 y 2019 y de este calibre desde 2020.</t>
    </r>
  </si>
  <si>
    <t>INICIO DE CAMPAÑA 2023</t>
  </si>
  <si>
    <t>FIN DE CAMPAÑA 2023</t>
  </si>
  <si>
    <t xml:space="preserve"> INICIO DE CAMPAÑA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</si>
</sst>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>
    <font>
      <sz val="11"/>
      <color theme="1"/>
      <name val="Calibri"/>
      <family val="2"/>
      <scheme val="minor"/>
    </font>
    <font>
      <sz val="11"/>
      <color theme="0"/>
      <name val="Clan Offc Pro Black"/>
      <family val="2"/>
    </font>
    <font>
      <sz val="11"/>
      <color theme="9" tint="-0.249977111117893"/>
      <name val="Calibri"/>
      <family val="2"/>
      <scheme val="minor"/>
    </font>
    <font>
      <sz val="10"/>
      <name val="Arial"/>
      <family val="2"/>
    </font>
    <font>
      <sz val="26"/>
      <color theme="0"/>
      <name val="Clan Offc Pro Black"/>
      <family val="2"/>
    </font>
    <font>
      <sz val="8"/>
      <color theme="9" tint="-0.499984740745262"/>
      <name val="Clan Offc Pro Medium"/>
      <family val="2"/>
    </font>
    <font>
      <sz val="7.5"/>
      <color theme="0"/>
      <name val="Riojana Condensed"/>
    </font>
    <font>
      <sz val="14"/>
      <color theme="1"/>
      <name val="Riojana Black"/>
    </font>
    <font>
      <sz val="14"/>
      <color rgb="FF74BC1F"/>
      <name val="Riojana Black"/>
    </font>
    <font>
      <sz val="16"/>
      <color rgb="FF253746"/>
      <name val="Riojana Black"/>
    </font>
    <font>
      <sz val="8.5"/>
      <color rgb="FF253746"/>
      <name val="Riojana Cri"/>
    </font>
    <font>
      <sz val="12"/>
      <color rgb="FF253746"/>
      <name val="Riojana Black"/>
    </font>
    <font>
      <sz val="8.5"/>
      <color rgb="FF253746"/>
      <name val="Riojana Condensed SemiBold"/>
    </font>
    <font>
      <sz val="6.5"/>
      <color rgb="FF253746"/>
      <name val="Riojana Condensed"/>
    </font>
    <font>
      <sz val="11"/>
      <color rgb="FF253746"/>
      <name val="Calibri"/>
      <family val="2"/>
      <scheme val="minor"/>
    </font>
    <font>
      <sz val="7"/>
      <color theme="1"/>
      <name val="Riojana Condensed"/>
    </font>
    <font>
      <b/>
      <sz val="7"/>
      <name val="Riojana Condensed"/>
    </font>
    <font>
      <sz val="7"/>
      <name val="Riojana Condensed"/>
    </font>
    <font>
      <b/>
      <sz val="7"/>
      <color theme="0"/>
      <name val="Riojana Condensed"/>
    </font>
    <font>
      <sz val="14"/>
      <color rgb="FF233746"/>
      <name val="Riojana Black"/>
    </font>
    <font>
      <sz val="16"/>
      <color rgb="FF253746"/>
      <name val="Riojana Book"/>
    </font>
    <font>
      <sz val="16"/>
      <color rgb="FF74BC1F"/>
      <name val="Riojana Black"/>
    </font>
    <font>
      <sz val="16"/>
      <name val="Riojana Book"/>
    </font>
  </fonts>
  <fills count="5">
    <fill>
      <patternFill patternType="none"/>
    </fill>
    <fill>
      <patternFill patternType="gray125"/>
    </fill>
    <fill>
      <patternFill patternType="solid">
        <fgColor rgb="FF2337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2" fillId="0" borderId="0" xfId="0" applyFont="1" applyAlignment="1">
      <alignment horizontal="right" indent="2"/>
    </xf>
    <xf numFmtId="0" fontId="1" fillId="0" borderId="0" xfId="0" applyFont="1" applyFill="1" applyAlignment="1">
      <alignment horizontal="right" vertical="center" indent="1"/>
    </xf>
    <xf numFmtId="0" fontId="4" fillId="0" borderId="0" xfId="0" applyFont="1" applyFill="1" applyAlignment="1">
      <alignment horizontal="left" vertical="center" indent="2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0" fillId="4" borderId="0" xfId="0" applyFill="1"/>
    <xf numFmtId="0" fontId="15" fillId="4" borderId="0" xfId="0" applyFont="1" applyFill="1" applyAlignment="1">
      <alignment vertical="center"/>
    </xf>
    <xf numFmtId="164" fontId="15" fillId="4" borderId="0" xfId="0" applyNumberFormat="1" applyFont="1" applyFill="1" applyAlignment="1">
      <alignment vertical="center"/>
    </xf>
    <xf numFmtId="0" fontId="0" fillId="4" borderId="0" xfId="0" applyFill="1" applyAlignment="1">
      <alignment vertical="center"/>
    </xf>
    <xf numFmtId="0" fontId="16" fillId="4" borderId="0" xfId="1" applyFont="1" applyFill="1" applyAlignment="1">
      <alignment vertical="center"/>
    </xf>
    <xf numFmtId="0" fontId="17" fillId="4" borderId="0" xfId="1" applyFont="1" applyFill="1" applyAlignment="1">
      <alignment vertical="center"/>
    </xf>
    <xf numFmtId="0" fontId="18" fillId="4" borderId="3" xfId="1" applyFont="1" applyFill="1" applyBorder="1" applyAlignment="1">
      <alignment horizontal="center" vertical="center"/>
    </xf>
    <xf numFmtId="0" fontId="17" fillId="4" borderId="2" xfId="1" applyFont="1" applyFill="1" applyBorder="1" applyAlignment="1">
      <alignment horizontal="right" vertical="center"/>
    </xf>
    <xf numFmtId="2" fontId="17" fillId="4" borderId="3" xfId="1" applyNumberFormat="1" applyFont="1" applyFill="1" applyBorder="1" applyAlignment="1">
      <alignment horizontal="center" vertical="center" wrapText="1"/>
    </xf>
    <xf numFmtId="0" fontId="17" fillId="4" borderId="3" xfId="1" applyFont="1" applyFill="1" applyBorder="1" applyAlignment="1">
      <alignment horizontal="right" vertical="center"/>
    </xf>
    <xf numFmtId="2" fontId="17" fillId="4" borderId="1" xfId="1" applyNumberFormat="1" applyFont="1" applyFill="1" applyBorder="1" applyAlignment="1">
      <alignment horizontal="center" vertical="center" wrapText="1"/>
    </xf>
    <xf numFmtId="2" fontId="17" fillId="4" borderId="3" xfId="1" applyNumberFormat="1" applyFont="1" applyFill="1" applyBorder="1" applyAlignment="1">
      <alignment horizontal="center" vertical="center"/>
    </xf>
    <xf numFmtId="10" fontId="15" fillId="4" borderId="0" xfId="0" applyNumberFormat="1" applyFont="1" applyFill="1" applyAlignment="1">
      <alignment vertical="center"/>
    </xf>
    <xf numFmtId="2" fontId="15" fillId="4" borderId="0" xfId="0" applyNumberFormat="1" applyFont="1" applyFill="1" applyAlignment="1">
      <alignment vertical="center"/>
    </xf>
    <xf numFmtId="0" fontId="13" fillId="0" borderId="0" xfId="0" applyNumberFormat="1" applyFont="1" applyBorder="1" applyAlignment="1">
      <alignment horizontal="center" vertical="center"/>
    </xf>
    <xf numFmtId="4" fontId="13" fillId="0" borderId="0" xfId="0" applyNumberFormat="1" applyFont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4" fontId="13" fillId="3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2" fontId="16" fillId="4" borderId="3" xfId="1" applyNumberFormat="1" applyFont="1" applyFill="1" applyBorder="1" applyAlignment="1">
      <alignment horizontal="center" vertical="center" wrapText="1"/>
    </xf>
    <xf numFmtId="4" fontId="13" fillId="3" borderId="0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10" fillId="0" borderId="0" xfId="0" applyFont="1" applyBorder="1" applyAlignment="1">
      <alignment horizontal="left" vertical="top" wrapText="1"/>
    </xf>
    <xf numFmtId="4" fontId="13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233746"/>
      <color rgb="FF43682A"/>
      <color rgb="FF76BC21"/>
      <color rgb="FF00643C"/>
      <color rgb="FFC5C5C5"/>
      <color rgb="FF253746"/>
      <color rgb="FF808080"/>
      <color rgb="FFF2F2F2"/>
      <color rgb="FF74BC1F"/>
      <color rgb="FF004E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Precio</a:t>
            </a:r>
            <a:r>
              <a:rPr lang="es-ES" sz="900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</a:rPr>
              <a:t> </a:t>
            </a: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percibido por el agricultor</a:t>
            </a:r>
          </a:p>
        </c:rich>
      </c:tx>
      <c:layout>
        <c:manualLayout>
          <c:xMode val="edge"/>
          <c:yMode val="edge"/>
          <c:x val="0.32012048399625198"/>
          <c:y val="1.5281513583618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746091345786152E-2"/>
          <c:y val="0.20079734401329821"/>
          <c:w val="0.87246583260538957"/>
          <c:h val="0.70892102823584213"/>
        </c:manualLayout>
      </c:layout>
      <c:areaChart>
        <c:grouping val="standard"/>
        <c:varyColors val="0"/>
        <c:ser>
          <c:idx val="1"/>
          <c:order val="0"/>
          <c:tx>
            <c:strRef>
              <c:f>'Ciruela &gt;38 mm'!$S$38</c:f>
              <c:strCache>
                <c:ptCount val="1"/>
                <c:pt idx="0">
                  <c:v>Rango de precios 2017 - 2022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numRef>
              <c:f>'Ciruela &gt;38 mm'!$T$37:$AH$37</c:f>
              <c:numCache>
                <c:formatCode>General</c:formatCode>
                <c:ptCount val="15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&gt;38 mm'!$T$38:$AH$38</c:f>
              <c:numCache>
                <c:formatCode>0.00</c:formatCode>
                <c:ptCount val="15"/>
                <c:pt idx="1">
                  <c:v>2.6</c:v>
                </c:pt>
                <c:pt idx="2">
                  <c:v>2.1</c:v>
                </c:pt>
                <c:pt idx="3">
                  <c:v>2.1</c:v>
                </c:pt>
                <c:pt idx="4">
                  <c:v>2.1</c:v>
                </c:pt>
                <c:pt idx="5">
                  <c:v>2.2000000000000002</c:v>
                </c:pt>
                <c:pt idx="6">
                  <c:v>2.2000000000000002</c:v>
                </c:pt>
                <c:pt idx="7">
                  <c:v>2.2000000000000002</c:v>
                </c:pt>
                <c:pt idx="8">
                  <c:v>1.6</c:v>
                </c:pt>
                <c:pt idx="9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'Ciruela &gt;38 mm'!$S$39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numRef>
              <c:f>'Ciruela &gt;38 mm'!$T$37:$AH$37</c:f>
              <c:numCache>
                <c:formatCode>General</c:formatCode>
                <c:ptCount val="15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&gt;38 mm'!$T$39:$AH$39</c:f>
              <c:numCache>
                <c:formatCode>0.00</c:formatCode>
                <c:ptCount val="15"/>
                <c:pt idx="1">
                  <c:v>2.6</c:v>
                </c:pt>
                <c:pt idx="2">
                  <c:v>2</c:v>
                </c:pt>
                <c:pt idx="3">
                  <c:v>1.25</c:v>
                </c:pt>
                <c:pt idx="4">
                  <c:v>1.25</c:v>
                </c:pt>
                <c:pt idx="5">
                  <c:v>1.25</c:v>
                </c:pt>
                <c:pt idx="6">
                  <c:v>1.25</c:v>
                </c:pt>
                <c:pt idx="7">
                  <c:v>1.25</c:v>
                </c:pt>
                <c:pt idx="8">
                  <c:v>1.25</c:v>
                </c:pt>
                <c:pt idx="9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06368"/>
        <c:axId val="94108288"/>
      </c:areaChart>
      <c:lineChart>
        <c:grouping val="standard"/>
        <c:varyColors val="0"/>
        <c:ser>
          <c:idx val="2"/>
          <c:order val="2"/>
          <c:tx>
            <c:strRef>
              <c:f>'Ciruela &gt;38 mm'!$S$40</c:f>
              <c:strCache>
                <c:ptCount val="1"/>
                <c:pt idx="0">
                  <c:v>Promedio 2017 - 2022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numRef>
              <c:f>'Ciruela &gt;38 mm'!$T$37:$AH$37</c:f>
              <c:numCache>
                <c:formatCode>General</c:formatCode>
                <c:ptCount val="15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&gt;38 mm'!$T$40:$AH$40</c:f>
              <c:numCache>
                <c:formatCode>0.00</c:formatCode>
                <c:ptCount val="15"/>
                <c:pt idx="1">
                  <c:v>2.6</c:v>
                </c:pt>
                <c:pt idx="2">
                  <c:v>2.0499999999999998</c:v>
                </c:pt>
                <c:pt idx="3">
                  <c:v>1.7749999999999999</c:v>
                </c:pt>
                <c:pt idx="4">
                  <c:v>1.67</c:v>
                </c:pt>
                <c:pt idx="5">
                  <c:v>1.6600000000000001</c:v>
                </c:pt>
                <c:pt idx="6">
                  <c:v>1.6799999999999997</c:v>
                </c:pt>
                <c:pt idx="7">
                  <c:v>1.6833333333333336</c:v>
                </c:pt>
                <c:pt idx="8">
                  <c:v>1.425</c:v>
                </c:pt>
                <c:pt idx="9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'Ciruela &gt;38 mm'!$S$41</c:f>
              <c:strCache>
                <c:ptCount val="1"/>
                <c:pt idx="0">
                  <c:v>2023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numRef>
              <c:f>'Ciruela &gt;38 mm'!$T$37:$AH$37</c:f>
              <c:numCache>
                <c:formatCode>General</c:formatCode>
                <c:ptCount val="15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&gt;38 mm'!$T$41:$AH$41</c:f>
              <c:numCache>
                <c:formatCode>0.00</c:formatCode>
                <c:ptCount val="15"/>
                <c:pt idx="1">
                  <c:v>1.8</c:v>
                </c:pt>
                <c:pt idx="2">
                  <c:v>1.8</c:v>
                </c:pt>
                <c:pt idx="7">
                  <c:v>1.7</c:v>
                </c:pt>
                <c:pt idx="8">
                  <c:v>1.8</c:v>
                </c:pt>
                <c:pt idx="9">
                  <c:v>1.8</c:v>
                </c:pt>
                <c:pt idx="10">
                  <c:v>1.8</c:v>
                </c:pt>
                <c:pt idx="11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42944"/>
        <c:axId val="94644480"/>
      </c:lineChart>
      <c:catAx>
        <c:axId val="9410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8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1082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2095043370057008E-2"/>
              <c:y val="8.93256015568366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6368"/>
        <c:crosses val="autoZero"/>
        <c:crossBetween val="midCat"/>
      </c:valAx>
      <c:catAx>
        <c:axId val="94642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644480"/>
        <c:crosses val="autoZero"/>
        <c:auto val="0"/>
        <c:lblAlgn val="ctr"/>
        <c:lblOffset val="100"/>
        <c:noMultiLvlLbl val="0"/>
      </c:catAx>
      <c:valAx>
        <c:axId val="9464448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4294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2679521621263268"/>
          <c:y val="0.12811318878504002"/>
          <c:w val="0.847786465713449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6350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Precio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pagado por el consumidor</a:t>
            </a:r>
          </a:p>
        </c:rich>
      </c:tx>
      <c:layout>
        <c:manualLayout>
          <c:xMode val="edge"/>
          <c:yMode val="edge"/>
          <c:x val="0.34984384142298042"/>
          <c:y val="1.46145940848769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24364883723894E-2"/>
          <c:y val="0.20097864590183667"/>
          <c:w val="0.86324159568906533"/>
          <c:h val="0.71031813794225762"/>
        </c:manualLayout>
      </c:layout>
      <c:areaChart>
        <c:grouping val="standard"/>
        <c:varyColors val="0"/>
        <c:ser>
          <c:idx val="1"/>
          <c:order val="0"/>
          <c:tx>
            <c:strRef>
              <c:f>'Ciruela &gt;38 mm'!$S$59</c:f>
              <c:strCache>
                <c:ptCount val="1"/>
                <c:pt idx="0">
                  <c:v>Rango de precios 2017 - 2022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numRef>
              <c:f>'Ciruela &gt;38 mm'!$T$58:$AH$58</c:f>
              <c:numCache>
                <c:formatCode>General</c:formatCode>
                <c:ptCount val="15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&gt;38 mm'!$T$59:$AH$59</c:f>
              <c:numCache>
                <c:formatCode>0.00</c:formatCode>
                <c:ptCount val="15"/>
                <c:pt idx="0">
                  <c:v>4.24</c:v>
                </c:pt>
                <c:pt idx="1">
                  <c:v>4.1875</c:v>
                </c:pt>
                <c:pt idx="2">
                  <c:v>5.04</c:v>
                </c:pt>
                <c:pt idx="3">
                  <c:v>5.25</c:v>
                </c:pt>
                <c:pt idx="4">
                  <c:v>5.25</c:v>
                </c:pt>
                <c:pt idx="5">
                  <c:v>5.12</c:v>
                </c:pt>
                <c:pt idx="6">
                  <c:v>5.12</c:v>
                </c:pt>
                <c:pt idx="7">
                  <c:v>5.04</c:v>
                </c:pt>
                <c:pt idx="8">
                  <c:v>2.9922222222222223</c:v>
                </c:pt>
                <c:pt idx="9">
                  <c:v>2.9922222222222223</c:v>
                </c:pt>
                <c:pt idx="10">
                  <c:v>3.1033333333333335</c:v>
                </c:pt>
                <c:pt idx="11">
                  <c:v>3.1044444444444448</c:v>
                </c:pt>
                <c:pt idx="12">
                  <c:v>3.0590000000000002</c:v>
                </c:pt>
                <c:pt idx="13">
                  <c:v>3.1187500000000004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'Ciruela &gt;38 mm'!$S$60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numRef>
              <c:f>'Ciruela &gt;38 mm'!$T$58:$AH$58</c:f>
              <c:numCache>
                <c:formatCode>General</c:formatCode>
                <c:ptCount val="15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&gt;38 mm'!$T$60:$AH$60</c:f>
              <c:numCache>
                <c:formatCode>0.00</c:formatCode>
                <c:ptCount val="15"/>
                <c:pt idx="0">
                  <c:v>3.5780952380952384</c:v>
                </c:pt>
                <c:pt idx="1">
                  <c:v>3.2994444444444446</c:v>
                </c:pt>
                <c:pt idx="2">
                  <c:v>2.8657142857142857</c:v>
                </c:pt>
                <c:pt idx="3">
                  <c:v>2.7272619047619049</c:v>
                </c:pt>
                <c:pt idx="4">
                  <c:v>2.9049999999999998</c:v>
                </c:pt>
                <c:pt idx="5">
                  <c:v>2.63</c:v>
                </c:pt>
                <c:pt idx="6">
                  <c:v>2.6718181818181814</c:v>
                </c:pt>
                <c:pt idx="7">
                  <c:v>2.6614285714285715</c:v>
                </c:pt>
                <c:pt idx="8">
                  <c:v>2.7399999999999998</c:v>
                </c:pt>
                <c:pt idx="9">
                  <c:v>2.7078571428571432</c:v>
                </c:pt>
                <c:pt idx="10">
                  <c:v>2.7253846153846153</c:v>
                </c:pt>
                <c:pt idx="11">
                  <c:v>2.7378571428571425</c:v>
                </c:pt>
                <c:pt idx="12">
                  <c:v>2.7215384615384619</c:v>
                </c:pt>
                <c:pt idx="13">
                  <c:v>2.8533333333333335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86592"/>
        <c:axId val="94692864"/>
      </c:areaChart>
      <c:lineChart>
        <c:grouping val="standard"/>
        <c:varyColors val="0"/>
        <c:ser>
          <c:idx val="2"/>
          <c:order val="2"/>
          <c:tx>
            <c:strRef>
              <c:f>'Ciruela &gt;38 mm'!$S$61</c:f>
              <c:strCache>
                <c:ptCount val="1"/>
                <c:pt idx="0">
                  <c:v>Promedio 2017 - 2022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numRef>
              <c:f>'Ciruela &gt;38 mm'!$T$58:$AH$58</c:f>
              <c:numCache>
                <c:formatCode>General</c:formatCode>
                <c:ptCount val="15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&gt;38 mm'!$T$61:$AH$61</c:f>
              <c:numCache>
                <c:formatCode>0.00</c:formatCode>
                <c:ptCount val="15"/>
                <c:pt idx="0">
                  <c:v>3.932698412698413</c:v>
                </c:pt>
                <c:pt idx="1">
                  <c:v>3.7434722222222225</c:v>
                </c:pt>
                <c:pt idx="2">
                  <c:v>3.7311507936507935</c:v>
                </c:pt>
                <c:pt idx="3">
                  <c:v>3.7341796536796537</c:v>
                </c:pt>
                <c:pt idx="4">
                  <c:v>3.7084999999999999</c:v>
                </c:pt>
                <c:pt idx="5">
                  <c:v>3.585666666666667</c:v>
                </c:pt>
                <c:pt idx="6">
                  <c:v>3.7041414141414135</c:v>
                </c:pt>
                <c:pt idx="7">
                  <c:v>3.4715584415584417</c:v>
                </c:pt>
                <c:pt idx="8">
                  <c:v>2.8394444444444442</c:v>
                </c:pt>
                <c:pt idx="9">
                  <c:v>2.8500396825396828</c:v>
                </c:pt>
                <c:pt idx="10">
                  <c:v>2.9584615384615383</c:v>
                </c:pt>
                <c:pt idx="11">
                  <c:v>2.888544973544974</c:v>
                </c:pt>
                <c:pt idx="12">
                  <c:v>2.9051794871794869</c:v>
                </c:pt>
                <c:pt idx="13">
                  <c:v>2.9860416666666669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'Ciruela &gt;38 mm'!$S$62</c:f>
              <c:strCache>
                <c:ptCount val="1"/>
                <c:pt idx="0">
                  <c:v>2023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numRef>
              <c:f>'Ciruela &gt;38 mm'!$T$58:$AH$58</c:f>
              <c:numCache>
                <c:formatCode>General</c:formatCode>
                <c:ptCount val="15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&gt;38 mm'!$T$62:$AH$62</c:f>
              <c:numCache>
                <c:formatCode>0.00</c:formatCode>
                <c:ptCount val="15"/>
                <c:pt idx="1">
                  <c:v>4.47</c:v>
                </c:pt>
                <c:pt idx="2">
                  <c:v>4.5999999999999996</c:v>
                </c:pt>
                <c:pt idx="3">
                  <c:v>4.5999999999999996</c:v>
                </c:pt>
                <c:pt idx="4">
                  <c:v>4.21</c:v>
                </c:pt>
                <c:pt idx="5">
                  <c:v>4.13</c:v>
                </c:pt>
                <c:pt idx="6">
                  <c:v>4.13</c:v>
                </c:pt>
                <c:pt idx="7">
                  <c:v>4.59</c:v>
                </c:pt>
                <c:pt idx="8">
                  <c:v>4.28</c:v>
                </c:pt>
                <c:pt idx="9">
                  <c:v>4.28</c:v>
                </c:pt>
                <c:pt idx="10">
                  <c:v>3.49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94784"/>
        <c:axId val="95757440"/>
      </c:lineChart>
      <c:catAx>
        <c:axId val="9468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92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6928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65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7323332429109688E-2"/>
              <c:y val="8.754516385426221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86592"/>
        <c:crosses val="autoZero"/>
        <c:crossBetween val="midCat"/>
      </c:valAx>
      <c:catAx>
        <c:axId val="94694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757440"/>
        <c:crosses val="autoZero"/>
        <c:auto val="0"/>
        <c:lblAlgn val="ctr"/>
        <c:lblOffset val="100"/>
        <c:noMultiLvlLbl val="0"/>
      </c:catAx>
      <c:valAx>
        <c:axId val="957574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9478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233746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400169376693767"/>
          <c:y val="0.12227120810295579"/>
          <c:w val="0.82469508903355992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3175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solidFill>
                  <a:srgbClr val="253746"/>
                </a:solidFill>
                <a:latin typeface="Riojana Condensed Black" panose="00000A06000000000000" pitchFamily="2" charset="0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Comparativa de costes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y p</a:t>
            </a: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recios</a:t>
            </a:r>
          </a:p>
        </c:rich>
      </c:tx>
      <c:layout>
        <c:manualLayout>
          <c:xMode val="edge"/>
          <c:yMode val="edge"/>
          <c:x val="0.32465118110236213"/>
          <c:y val="1.60491207874786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113385826771648E-2"/>
          <c:y val="0.22936954233895104"/>
          <c:w val="0.87848503937007882"/>
          <c:h val="0.66951061966049863"/>
        </c:manualLayout>
      </c:layout>
      <c:lineChart>
        <c:grouping val="standard"/>
        <c:varyColors val="0"/>
        <c:ser>
          <c:idx val="0"/>
          <c:order val="0"/>
          <c:tx>
            <c:strRef>
              <c:f>'Ciruela &gt;38 mm'!$C$9</c:f>
              <c:strCache>
                <c:ptCount val="1"/>
                <c:pt idx="0">
                  <c:v>Coste medio producción </c:v>
                </c:pt>
              </c:strCache>
            </c:strRef>
          </c:tx>
          <c:spPr>
            <a:ln w="15875">
              <a:solidFill>
                <a:srgbClr val="253746"/>
              </a:solidFill>
            </a:ln>
          </c:spPr>
          <c:marker>
            <c:symbol val="none"/>
          </c:marker>
          <c:cat>
            <c:numRef>
              <c:f>'Ciruela &gt;38 mm'!$B$11:$B$63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'Ciruela &gt;38 mm'!$C$11:$C$63</c:f>
              <c:numCache>
                <c:formatCode>#,##0.00</c:formatCode>
                <c:ptCount val="53"/>
                <c:pt idx="27">
                  <c:v>0</c:v>
                </c:pt>
                <c:pt idx="29">
                  <c:v>0.81169999999999998</c:v>
                </c:pt>
                <c:pt idx="30">
                  <c:v>0.81169999999999998</c:v>
                </c:pt>
                <c:pt idx="31">
                  <c:v>0.81169999999999998</c:v>
                </c:pt>
                <c:pt idx="32">
                  <c:v>0.81169999999999998</c:v>
                </c:pt>
                <c:pt idx="33">
                  <c:v>0.81169999999999998</c:v>
                </c:pt>
                <c:pt idx="34">
                  <c:v>0.81169999999999998</c:v>
                </c:pt>
                <c:pt idx="35">
                  <c:v>0.81169999999999998</c:v>
                </c:pt>
                <c:pt idx="36">
                  <c:v>0.81169999999999998</c:v>
                </c:pt>
                <c:pt idx="37">
                  <c:v>0.81169999999999998</c:v>
                </c:pt>
                <c:pt idx="38">
                  <c:v>0.81169999999999998</c:v>
                </c:pt>
                <c:pt idx="39">
                  <c:v>0.81169999999999998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FB-4703-878E-CD3C67DFE726}"/>
            </c:ext>
          </c:extLst>
        </c:ser>
        <c:ser>
          <c:idx val="1"/>
          <c:order val="1"/>
          <c:tx>
            <c:strRef>
              <c:f>'Ciruela &gt;38 mm'!$D$9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 w="15875">
              <a:solidFill>
                <a:srgbClr val="43682A"/>
              </a:solidFill>
            </a:ln>
          </c:spPr>
          <c:marker>
            <c:symbol val="triangle"/>
            <c:size val="5"/>
            <c:spPr>
              <a:noFill/>
              <a:ln>
                <a:noFill/>
              </a:ln>
            </c:spPr>
          </c:marker>
          <c:cat>
            <c:numRef>
              <c:f>'Ciruela &gt;38 mm'!$B$11:$B$63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'Ciruela &gt;38 mm'!$D$11:$D$63</c:f>
              <c:numCache>
                <c:formatCode>#,##0.00</c:formatCode>
                <c:ptCount val="53"/>
                <c:pt idx="29">
                  <c:v>1.8</c:v>
                </c:pt>
                <c:pt idx="30">
                  <c:v>1.8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1.7</c:v>
                </c:pt>
                <c:pt idx="36">
                  <c:v>1.8</c:v>
                </c:pt>
                <c:pt idx="37">
                  <c:v>1.8</c:v>
                </c:pt>
                <c:pt idx="38">
                  <c:v>1.8</c:v>
                </c:pt>
                <c:pt idx="39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FB-4703-878E-CD3C67DFE726}"/>
            </c:ext>
          </c:extLst>
        </c:ser>
        <c:ser>
          <c:idx val="2"/>
          <c:order val="2"/>
          <c:tx>
            <c:strRef>
              <c:f>'Ciruela &gt;38 mm'!$F$9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15875">
              <a:solidFill>
                <a:srgbClr val="76BC21"/>
              </a:solidFill>
              <a:round/>
            </a:ln>
          </c:spPr>
          <c:marker>
            <c:symbol val="circle"/>
            <c:size val="5"/>
            <c:spPr>
              <a:noFill/>
              <a:ln w="12700">
                <a:noFill/>
                <a:headEnd w="sm" len="sm"/>
                <a:tailEnd w="sm" len="sm"/>
              </a:ln>
            </c:spPr>
          </c:marker>
          <c:cat>
            <c:numRef>
              <c:f>'Ciruela &gt;38 mm'!$B$11:$B$63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'Ciruela &gt;38 mm'!$F$11:$F$63</c:f>
              <c:numCache>
                <c:formatCode>#,##0.00</c:formatCode>
                <c:ptCount val="53"/>
                <c:pt idx="29">
                  <c:v>4.47</c:v>
                </c:pt>
                <c:pt idx="30">
                  <c:v>4.5999999999999996</c:v>
                </c:pt>
                <c:pt idx="31">
                  <c:v>4.5999999999999996</c:v>
                </c:pt>
                <c:pt idx="32">
                  <c:v>4.21</c:v>
                </c:pt>
                <c:pt idx="33">
                  <c:v>4.13</c:v>
                </c:pt>
                <c:pt idx="34">
                  <c:v>4.13</c:v>
                </c:pt>
                <c:pt idx="35">
                  <c:v>4.59</c:v>
                </c:pt>
                <c:pt idx="36">
                  <c:v>4.28</c:v>
                </c:pt>
                <c:pt idx="37">
                  <c:v>4.28</c:v>
                </c:pt>
                <c:pt idx="38">
                  <c:v>3.49</c:v>
                </c:pt>
                <c:pt idx="3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FB-4703-878E-CD3C67DFE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776128"/>
        <c:axId val="95802880"/>
      </c:lineChart>
      <c:catAx>
        <c:axId val="957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802880"/>
        <c:crosses val="autoZero"/>
        <c:auto val="1"/>
        <c:lblAlgn val="ctr"/>
        <c:lblOffset val="100"/>
        <c:noMultiLvlLbl val="0"/>
      </c:catAx>
      <c:valAx>
        <c:axId val="95802880"/>
        <c:scaling>
          <c:orientation val="minMax"/>
          <c:max val="6"/>
        </c:scaling>
        <c:delete val="0"/>
        <c:axPos val="l"/>
        <c:majorGridlines>
          <c:spPr>
            <a:ln w="3175">
              <a:solidFill>
                <a:srgbClr val="C5C5C5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650">
                    <a:solidFill>
                      <a:srgbClr val="43682A"/>
                    </a:solidFill>
                    <a:latin typeface="Riojana Condensed SemiBold" panose="00000706000000000000" pitchFamily="2" charset="0"/>
                  </a:defRPr>
                </a:pPr>
                <a:r>
                  <a:rPr lang="es-ES" sz="65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3.0142622030160052E-2"/>
              <c:y val="0.11712445058340616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776128"/>
        <c:crosses val="autoZero"/>
        <c:crossBetween val="between"/>
      </c:valAx>
      <c:spPr>
        <a:ln w="3175">
          <a:solidFill>
            <a:srgbClr val="C5C5C5"/>
          </a:solidFill>
        </a:ln>
      </c:spPr>
    </c:plotArea>
    <c:legend>
      <c:legendPos val="t"/>
      <c:legendEntry>
        <c:idx val="0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ayout>
        <c:manualLayout>
          <c:xMode val="edge"/>
          <c:yMode val="edge"/>
          <c:x val="7.9855899520533666E-2"/>
          <c:y val="0.12707308858201416"/>
          <c:w val="0.90110503025320421"/>
          <c:h val="5.3244614512471658E-2"/>
        </c:manualLayout>
      </c:layout>
      <c:overlay val="0"/>
      <c:txPr>
        <a:bodyPr/>
        <a:lstStyle/>
        <a:p>
          <a:pPr>
            <a:defRPr sz="700">
              <a:latin typeface="Riojana Condensed" panose="00000506000000000000" pitchFamily="2" charset="0"/>
            </a:defRPr>
          </a:pPr>
          <a:endParaRPr lang="es-ES"/>
        </a:p>
      </c:txPr>
    </c:legend>
    <c:plotVisOnly val="1"/>
    <c:dispBlanksAs val="gap"/>
    <c:showDLblsOverMax val="0"/>
  </c:chart>
  <c:spPr>
    <a:ln w="6350">
      <a:solidFill>
        <a:srgbClr val="C5C5C5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Precio</a:t>
            </a:r>
            <a:r>
              <a:rPr lang="es-ES" sz="900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</a:rPr>
              <a:t> </a:t>
            </a: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percibido por el agricultor</a:t>
            </a:r>
          </a:p>
        </c:rich>
      </c:tx>
      <c:layout>
        <c:manualLayout>
          <c:xMode val="edge"/>
          <c:yMode val="edge"/>
          <c:x val="0.32012048399625198"/>
          <c:y val="1.5281513583618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746091345786152E-2"/>
          <c:y val="0.20079734401329821"/>
          <c:w val="0.87246583260538957"/>
          <c:h val="0.70892102823584213"/>
        </c:manualLayout>
      </c:layout>
      <c:areaChart>
        <c:grouping val="standard"/>
        <c:varyColors val="0"/>
        <c:ser>
          <c:idx val="1"/>
          <c:order val="0"/>
          <c:tx>
            <c:strRef>
              <c:f>'Ciruela 35 - 38 mm'!$S$38</c:f>
              <c:strCache>
                <c:ptCount val="1"/>
                <c:pt idx="0">
                  <c:v>Rango de precios 2017 - 2022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numRef>
              <c:f>'Ciruela 35 - 38 mm'!$T$37:$AH$37</c:f>
              <c:numCache>
                <c:formatCode>General</c:formatCode>
                <c:ptCount val="15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35 - 38 mm'!$T$38:$AH$38</c:f>
              <c:numCache>
                <c:formatCode>0.00</c:formatCode>
                <c:ptCount val="15"/>
                <c:pt idx="2">
                  <c:v>1.35</c:v>
                </c:pt>
                <c:pt idx="3">
                  <c:v>1.35</c:v>
                </c:pt>
                <c:pt idx="4">
                  <c:v>1.3</c:v>
                </c:pt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  <c:pt idx="8">
                  <c:v>1.1499999999999999</c:v>
                </c:pt>
                <c:pt idx="9">
                  <c:v>1.1499999999999999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3A-4225-ADB0-3B5CD8FAC1EF}"/>
            </c:ext>
          </c:extLst>
        </c:ser>
        <c:ser>
          <c:idx val="0"/>
          <c:order val="1"/>
          <c:tx>
            <c:strRef>
              <c:f>'Ciruela 35 - 38 mm'!$S$39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numRef>
              <c:f>'Ciruela 35 - 38 mm'!$T$37:$AH$37</c:f>
              <c:numCache>
                <c:formatCode>General</c:formatCode>
                <c:ptCount val="15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35 - 38 mm'!$T$39:$AH$39</c:f>
              <c:numCache>
                <c:formatCode>0.00</c:formatCode>
                <c:ptCount val="15"/>
                <c:pt idx="2">
                  <c:v>1.35</c:v>
                </c:pt>
                <c:pt idx="3">
                  <c:v>1.3</c:v>
                </c:pt>
                <c:pt idx="4">
                  <c:v>0.8</c:v>
                </c:pt>
                <c:pt idx="5">
                  <c:v>0.8</c:v>
                </c:pt>
                <c:pt idx="6">
                  <c:v>0.85</c:v>
                </c:pt>
                <c:pt idx="7">
                  <c:v>0.95</c:v>
                </c:pt>
                <c:pt idx="8">
                  <c:v>0.95</c:v>
                </c:pt>
                <c:pt idx="9">
                  <c:v>1.1499999999999999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3A-4225-ADB0-3B5CD8FAC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06368"/>
        <c:axId val="94108288"/>
      </c:areaChart>
      <c:lineChart>
        <c:grouping val="standard"/>
        <c:varyColors val="0"/>
        <c:ser>
          <c:idx val="2"/>
          <c:order val="2"/>
          <c:tx>
            <c:strRef>
              <c:f>'Ciruela 35 - 38 mm'!$S$40</c:f>
              <c:strCache>
                <c:ptCount val="1"/>
                <c:pt idx="0">
                  <c:v>Promedio 2017 - 2022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numRef>
              <c:f>'Ciruela 35 - 38 mm'!$T$37:$AH$37</c:f>
              <c:numCache>
                <c:formatCode>General</c:formatCode>
                <c:ptCount val="15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35 - 38 mm'!$T$40:$AH$40</c:f>
              <c:numCache>
                <c:formatCode>0.00</c:formatCode>
                <c:ptCount val="15"/>
                <c:pt idx="2">
                  <c:v>1.35</c:v>
                </c:pt>
                <c:pt idx="3">
                  <c:v>1.3250000000000002</c:v>
                </c:pt>
                <c:pt idx="4">
                  <c:v>1.0833333333333333</c:v>
                </c:pt>
                <c:pt idx="5">
                  <c:v>1.1875</c:v>
                </c:pt>
                <c:pt idx="6">
                  <c:v>1.1499999999999999</c:v>
                </c:pt>
                <c:pt idx="7">
                  <c:v>1.1875</c:v>
                </c:pt>
                <c:pt idx="8">
                  <c:v>1.0666666666666667</c:v>
                </c:pt>
                <c:pt idx="9">
                  <c:v>1.1499999999999999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3A-4225-ADB0-3B5CD8FAC1EF}"/>
            </c:ext>
          </c:extLst>
        </c:ser>
        <c:ser>
          <c:idx val="3"/>
          <c:order val="3"/>
          <c:tx>
            <c:strRef>
              <c:f>'Ciruela 35 - 38 mm'!$S$41</c:f>
              <c:strCache>
                <c:ptCount val="1"/>
                <c:pt idx="0">
                  <c:v>2023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numRef>
              <c:f>'Ciruela 35 - 38 mm'!$T$37:$AH$37</c:f>
              <c:numCache>
                <c:formatCode>General</c:formatCode>
                <c:ptCount val="15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35 - 38 mm'!$T$41:$AH$41</c:f>
              <c:numCache>
                <c:formatCode>0.00</c:formatCode>
                <c:ptCount val="15"/>
                <c:pt idx="7">
                  <c:v>1</c:v>
                </c:pt>
                <c:pt idx="8">
                  <c:v>1.1000000000000001</c:v>
                </c:pt>
                <c:pt idx="9">
                  <c:v>1.1000000000000001</c:v>
                </c:pt>
                <c:pt idx="10">
                  <c:v>1.1000000000000001</c:v>
                </c:pt>
                <c:pt idx="11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3A-4225-ADB0-3B5CD8FAC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42944"/>
        <c:axId val="94644480"/>
      </c:lineChart>
      <c:catAx>
        <c:axId val="9410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8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1082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2095043370057008E-2"/>
              <c:y val="8.93256015568366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6368"/>
        <c:crosses val="autoZero"/>
        <c:crossBetween val="midCat"/>
      </c:valAx>
      <c:catAx>
        <c:axId val="94642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644480"/>
        <c:crosses val="autoZero"/>
        <c:auto val="0"/>
        <c:lblAlgn val="ctr"/>
        <c:lblOffset val="100"/>
        <c:noMultiLvlLbl val="0"/>
      </c:catAx>
      <c:valAx>
        <c:axId val="9464448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4294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2679521621263268"/>
          <c:y val="0.12811318878504002"/>
          <c:w val="0.847786465713449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6350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Precio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pagado por el consumidor</a:t>
            </a:r>
          </a:p>
        </c:rich>
      </c:tx>
      <c:layout>
        <c:manualLayout>
          <c:xMode val="edge"/>
          <c:yMode val="edge"/>
          <c:x val="0.34984384142298042"/>
          <c:y val="1.46145940848769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24364883723894E-2"/>
          <c:y val="0.20097864590183667"/>
          <c:w val="0.86324159568906533"/>
          <c:h val="0.71031813794225762"/>
        </c:manualLayout>
      </c:layout>
      <c:areaChart>
        <c:grouping val="standard"/>
        <c:varyColors val="0"/>
        <c:ser>
          <c:idx val="1"/>
          <c:order val="0"/>
          <c:tx>
            <c:strRef>
              <c:f>'Ciruela 35 - 38 mm'!$S$59</c:f>
              <c:strCache>
                <c:ptCount val="1"/>
                <c:pt idx="0">
                  <c:v>Rango de precios 2017 - 2022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numRef>
              <c:f>'Ciruela 35 - 38 mm'!$T$58:$AH$58</c:f>
              <c:numCache>
                <c:formatCode>General</c:formatCode>
                <c:ptCount val="15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35 - 38 mm'!$T$59:$AH$59</c:f>
              <c:numCache>
                <c:formatCode>0.00</c:formatCode>
                <c:ptCount val="15"/>
                <c:pt idx="0">
                  <c:v>4.24</c:v>
                </c:pt>
                <c:pt idx="1">
                  <c:v>4.1875</c:v>
                </c:pt>
                <c:pt idx="2">
                  <c:v>3.91</c:v>
                </c:pt>
                <c:pt idx="3">
                  <c:v>3.93</c:v>
                </c:pt>
                <c:pt idx="4">
                  <c:v>3.5074999999999998</c:v>
                </c:pt>
                <c:pt idx="5">
                  <c:v>4.0199999999999996</c:v>
                </c:pt>
                <c:pt idx="6">
                  <c:v>4.68</c:v>
                </c:pt>
                <c:pt idx="7">
                  <c:v>4.5999999999999996</c:v>
                </c:pt>
                <c:pt idx="8">
                  <c:v>2.9922222222222223</c:v>
                </c:pt>
                <c:pt idx="9">
                  <c:v>2.9922222222222223</c:v>
                </c:pt>
                <c:pt idx="10">
                  <c:v>3.1033333333333335</c:v>
                </c:pt>
                <c:pt idx="11">
                  <c:v>3.1044444444444448</c:v>
                </c:pt>
                <c:pt idx="12">
                  <c:v>3.0590000000000002</c:v>
                </c:pt>
                <c:pt idx="13">
                  <c:v>3.1187500000000004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3E-4136-BC35-AB3166F33C9C}"/>
            </c:ext>
          </c:extLst>
        </c:ser>
        <c:ser>
          <c:idx val="0"/>
          <c:order val="1"/>
          <c:tx>
            <c:strRef>
              <c:f>'Ciruela 35 - 38 mm'!$S$60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numRef>
              <c:f>'Ciruela 35 - 38 mm'!$T$58:$AH$58</c:f>
              <c:numCache>
                <c:formatCode>General</c:formatCode>
                <c:ptCount val="15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35 - 38 mm'!$T$60:$AH$60</c:f>
              <c:numCache>
                <c:formatCode>0.00</c:formatCode>
                <c:ptCount val="15"/>
                <c:pt idx="0">
                  <c:v>3.5780952380952384</c:v>
                </c:pt>
                <c:pt idx="1">
                  <c:v>3.2994444444444446</c:v>
                </c:pt>
                <c:pt idx="2">
                  <c:v>2.8657142857142857</c:v>
                </c:pt>
                <c:pt idx="3">
                  <c:v>2.7272619047619049</c:v>
                </c:pt>
                <c:pt idx="4">
                  <c:v>2.9049999999999998</c:v>
                </c:pt>
                <c:pt idx="5">
                  <c:v>2.63</c:v>
                </c:pt>
                <c:pt idx="6">
                  <c:v>2.6718181818181814</c:v>
                </c:pt>
                <c:pt idx="7">
                  <c:v>2.6614285714285715</c:v>
                </c:pt>
                <c:pt idx="8">
                  <c:v>2.7399999999999998</c:v>
                </c:pt>
                <c:pt idx="9">
                  <c:v>2.7078571428571432</c:v>
                </c:pt>
                <c:pt idx="10">
                  <c:v>2.7253846153846153</c:v>
                </c:pt>
                <c:pt idx="11">
                  <c:v>2.7378571428571425</c:v>
                </c:pt>
                <c:pt idx="12">
                  <c:v>2.7215384615384619</c:v>
                </c:pt>
                <c:pt idx="13">
                  <c:v>2.8533333333333335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3E-4136-BC35-AB3166F33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86592"/>
        <c:axId val="94692864"/>
      </c:areaChart>
      <c:lineChart>
        <c:grouping val="standard"/>
        <c:varyColors val="0"/>
        <c:ser>
          <c:idx val="2"/>
          <c:order val="2"/>
          <c:tx>
            <c:strRef>
              <c:f>'Ciruela 35 - 38 mm'!$S$61</c:f>
              <c:strCache>
                <c:ptCount val="1"/>
                <c:pt idx="0">
                  <c:v>Promedio 2017 - 2022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numRef>
              <c:f>'Ciruela 35 - 38 mm'!$T$58:$AH$58</c:f>
              <c:numCache>
                <c:formatCode>General</c:formatCode>
                <c:ptCount val="15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35 - 38 mm'!$T$61:$AH$61</c:f>
              <c:numCache>
                <c:formatCode>0.00</c:formatCode>
                <c:ptCount val="15"/>
                <c:pt idx="0">
                  <c:v>3.932698412698413</c:v>
                </c:pt>
                <c:pt idx="1">
                  <c:v>3.7434722222222225</c:v>
                </c:pt>
                <c:pt idx="2">
                  <c:v>3.540920634920635</c:v>
                </c:pt>
                <c:pt idx="3">
                  <c:v>3.3202245670995669</c:v>
                </c:pt>
                <c:pt idx="4">
                  <c:v>3.2281249999999999</c:v>
                </c:pt>
                <c:pt idx="5">
                  <c:v>3.2056666666666667</c:v>
                </c:pt>
                <c:pt idx="6">
                  <c:v>3.3526767676767673</c:v>
                </c:pt>
                <c:pt idx="7">
                  <c:v>3.2119480519480517</c:v>
                </c:pt>
                <c:pt idx="8">
                  <c:v>2.8394444444444442</c:v>
                </c:pt>
                <c:pt idx="9">
                  <c:v>2.8500396825396828</c:v>
                </c:pt>
                <c:pt idx="10">
                  <c:v>2.9584615384615383</c:v>
                </c:pt>
                <c:pt idx="11">
                  <c:v>2.888544973544974</c:v>
                </c:pt>
                <c:pt idx="12">
                  <c:v>2.9051794871794869</c:v>
                </c:pt>
                <c:pt idx="13">
                  <c:v>2.9860416666666669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3E-4136-BC35-AB3166F33C9C}"/>
            </c:ext>
          </c:extLst>
        </c:ser>
        <c:ser>
          <c:idx val="3"/>
          <c:order val="3"/>
          <c:tx>
            <c:strRef>
              <c:f>'Ciruela 35 - 38 mm'!$S$62</c:f>
              <c:strCache>
                <c:ptCount val="1"/>
                <c:pt idx="0">
                  <c:v>2023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numRef>
              <c:f>'Ciruela 35 - 38 mm'!$T$58:$AH$58</c:f>
              <c:numCache>
                <c:formatCode>General</c:formatCode>
                <c:ptCount val="15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</c:numCache>
            </c:numRef>
          </c:cat>
          <c:val>
            <c:numRef>
              <c:f>'Ciruela 35 - 38 mm'!$T$62:$AH$62</c:f>
              <c:numCache>
                <c:formatCode>0.00</c:formatCode>
                <c:ptCount val="15"/>
                <c:pt idx="1">
                  <c:v>3.48</c:v>
                </c:pt>
                <c:pt idx="2">
                  <c:v>3.69</c:v>
                </c:pt>
                <c:pt idx="3">
                  <c:v>3.69</c:v>
                </c:pt>
                <c:pt idx="4">
                  <c:v>3.83</c:v>
                </c:pt>
                <c:pt idx="5">
                  <c:v>4.04</c:v>
                </c:pt>
                <c:pt idx="6">
                  <c:v>4.04</c:v>
                </c:pt>
                <c:pt idx="7">
                  <c:v>3.79</c:v>
                </c:pt>
                <c:pt idx="8">
                  <c:v>3.89</c:v>
                </c:pt>
                <c:pt idx="9">
                  <c:v>3.49</c:v>
                </c:pt>
                <c:pt idx="10">
                  <c:v>3.12</c:v>
                </c:pt>
                <c:pt idx="11">
                  <c:v>3.41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3E-4136-BC35-AB3166F33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94784"/>
        <c:axId val="95757440"/>
      </c:lineChart>
      <c:catAx>
        <c:axId val="9468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92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6928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65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7323332429109688E-2"/>
              <c:y val="8.754516385426221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86592"/>
        <c:crosses val="autoZero"/>
        <c:crossBetween val="midCat"/>
      </c:valAx>
      <c:catAx>
        <c:axId val="94694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757440"/>
        <c:crosses val="autoZero"/>
        <c:auto val="0"/>
        <c:lblAlgn val="ctr"/>
        <c:lblOffset val="100"/>
        <c:noMultiLvlLbl val="0"/>
      </c:catAx>
      <c:valAx>
        <c:axId val="957574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9478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233746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400169376693767"/>
          <c:y val="0.12227120810295579"/>
          <c:w val="0.82469508903355992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3175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solidFill>
                  <a:srgbClr val="253746"/>
                </a:solidFill>
                <a:latin typeface="Riojana Condensed Black" panose="00000A06000000000000" pitchFamily="2" charset="0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Comparativa de costes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y p</a:t>
            </a: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recios</a:t>
            </a:r>
          </a:p>
        </c:rich>
      </c:tx>
      <c:layout>
        <c:manualLayout>
          <c:xMode val="edge"/>
          <c:yMode val="edge"/>
          <c:x val="0.32465118110236213"/>
          <c:y val="1.60491207874786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113385826771648E-2"/>
          <c:y val="0.22936954233895104"/>
          <c:w val="0.87848503937007882"/>
          <c:h val="0.66951061966049863"/>
        </c:manualLayout>
      </c:layout>
      <c:lineChart>
        <c:grouping val="standard"/>
        <c:varyColors val="0"/>
        <c:ser>
          <c:idx val="0"/>
          <c:order val="0"/>
          <c:tx>
            <c:strRef>
              <c:f>'Ciruela 35 - 38 mm'!$C$9</c:f>
              <c:strCache>
                <c:ptCount val="1"/>
                <c:pt idx="0">
                  <c:v>Coste medio producción </c:v>
                </c:pt>
              </c:strCache>
            </c:strRef>
          </c:tx>
          <c:spPr>
            <a:ln w="15875">
              <a:solidFill>
                <a:srgbClr val="253746"/>
              </a:solidFill>
            </a:ln>
          </c:spPr>
          <c:marker>
            <c:symbol val="none"/>
          </c:marker>
          <c:cat>
            <c:numRef>
              <c:f>'Ciruela 35 - 38 mm'!$B$11:$B$63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'Ciruela 35 - 38 mm'!$C$11:$C$63</c:f>
              <c:numCache>
                <c:formatCode>#,##0.00</c:formatCode>
                <c:ptCount val="53"/>
                <c:pt idx="27">
                  <c:v>0</c:v>
                </c:pt>
                <c:pt idx="29">
                  <c:v>0.81169999999999998</c:v>
                </c:pt>
                <c:pt idx="30">
                  <c:v>0.81169999999999998</c:v>
                </c:pt>
                <c:pt idx="31">
                  <c:v>0.81169999999999998</c:v>
                </c:pt>
                <c:pt idx="32">
                  <c:v>0.81169999999999998</c:v>
                </c:pt>
                <c:pt idx="33">
                  <c:v>0.81169999999999998</c:v>
                </c:pt>
                <c:pt idx="34">
                  <c:v>0.81169999999999998</c:v>
                </c:pt>
                <c:pt idx="35">
                  <c:v>0.81169999999999998</c:v>
                </c:pt>
                <c:pt idx="36">
                  <c:v>0.81169999999999998</c:v>
                </c:pt>
                <c:pt idx="37">
                  <c:v>0.81169999999999998</c:v>
                </c:pt>
                <c:pt idx="38">
                  <c:v>0.81169999999999998</c:v>
                </c:pt>
                <c:pt idx="39">
                  <c:v>0.81169999999999998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45-4ABC-8E07-F61D90B05669}"/>
            </c:ext>
          </c:extLst>
        </c:ser>
        <c:ser>
          <c:idx val="1"/>
          <c:order val="1"/>
          <c:tx>
            <c:strRef>
              <c:f>'Ciruela 35 - 38 mm'!$D$9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 w="15875">
              <a:solidFill>
                <a:srgbClr val="43682A"/>
              </a:solidFill>
            </a:ln>
          </c:spPr>
          <c:marker>
            <c:symbol val="triangle"/>
            <c:size val="5"/>
            <c:spPr>
              <a:noFill/>
              <a:ln>
                <a:noFill/>
              </a:ln>
            </c:spPr>
          </c:marker>
          <c:cat>
            <c:numRef>
              <c:f>'Ciruela 35 - 38 mm'!$B$11:$B$63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'Ciruela 35 - 38 mm'!$D$11:$D$63</c:f>
              <c:numCache>
                <c:formatCode>#,##0.00</c:formatCode>
                <c:ptCount val="53"/>
                <c:pt idx="35">
                  <c:v>1</c:v>
                </c:pt>
                <c:pt idx="36">
                  <c:v>1.1000000000000001</c:v>
                </c:pt>
                <c:pt idx="37">
                  <c:v>1.1000000000000001</c:v>
                </c:pt>
                <c:pt idx="38">
                  <c:v>1.1000000000000001</c:v>
                </c:pt>
                <c:pt idx="39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45-4ABC-8E07-F61D90B05669}"/>
            </c:ext>
          </c:extLst>
        </c:ser>
        <c:ser>
          <c:idx val="2"/>
          <c:order val="2"/>
          <c:tx>
            <c:strRef>
              <c:f>'Ciruela 35 - 38 mm'!$F$9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15875">
              <a:solidFill>
                <a:srgbClr val="76BC21"/>
              </a:solidFill>
              <a:round/>
            </a:ln>
          </c:spPr>
          <c:marker>
            <c:symbol val="circle"/>
            <c:size val="5"/>
            <c:spPr>
              <a:noFill/>
              <a:ln w="12700">
                <a:noFill/>
                <a:headEnd w="sm" len="sm"/>
                <a:tailEnd w="sm" len="sm"/>
              </a:ln>
            </c:spPr>
          </c:marker>
          <c:cat>
            <c:numRef>
              <c:f>'Ciruela 35 - 38 mm'!$B$11:$B$63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'Ciruela 35 - 38 mm'!$F$11:$F$63</c:f>
              <c:numCache>
                <c:formatCode>#,##0.00</c:formatCode>
                <c:ptCount val="53"/>
                <c:pt idx="29">
                  <c:v>3.48</c:v>
                </c:pt>
                <c:pt idx="30">
                  <c:v>3.69</c:v>
                </c:pt>
                <c:pt idx="31">
                  <c:v>3.69</c:v>
                </c:pt>
                <c:pt idx="32">
                  <c:v>3.83</c:v>
                </c:pt>
                <c:pt idx="33">
                  <c:v>4.04</c:v>
                </c:pt>
                <c:pt idx="34">
                  <c:v>4.04</c:v>
                </c:pt>
                <c:pt idx="35">
                  <c:v>3.79</c:v>
                </c:pt>
                <c:pt idx="36">
                  <c:v>3.89</c:v>
                </c:pt>
                <c:pt idx="37">
                  <c:v>3.49</c:v>
                </c:pt>
                <c:pt idx="38">
                  <c:v>3.12</c:v>
                </c:pt>
                <c:pt idx="39">
                  <c:v>3.41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45-4ABC-8E07-F61D90B05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776128"/>
        <c:axId val="95802880"/>
      </c:lineChart>
      <c:catAx>
        <c:axId val="957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802880"/>
        <c:crosses val="autoZero"/>
        <c:auto val="1"/>
        <c:lblAlgn val="ctr"/>
        <c:lblOffset val="100"/>
        <c:noMultiLvlLbl val="0"/>
      </c:catAx>
      <c:valAx>
        <c:axId val="95802880"/>
        <c:scaling>
          <c:orientation val="minMax"/>
          <c:max val="6"/>
        </c:scaling>
        <c:delete val="0"/>
        <c:axPos val="l"/>
        <c:majorGridlines>
          <c:spPr>
            <a:ln w="3175">
              <a:solidFill>
                <a:srgbClr val="C5C5C5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650">
                    <a:solidFill>
                      <a:srgbClr val="43682A"/>
                    </a:solidFill>
                    <a:latin typeface="Riojana Condensed SemiBold" panose="00000706000000000000" pitchFamily="2" charset="0"/>
                  </a:defRPr>
                </a:pPr>
                <a:r>
                  <a:rPr lang="es-ES" sz="65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3.0142622030160052E-2"/>
              <c:y val="0.11712445058340616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776128"/>
        <c:crosses val="autoZero"/>
        <c:crossBetween val="between"/>
      </c:valAx>
      <c:spPr>
        <a:ln w="3175">
          <a:solidFill>
            <a:srgbClr val="C5C5C5"/>
          </a:solidFill>
        </a:ln>
      </c:spPr>
    </c:plotArea>
    <c:legend>
      <c:legendPos val="t"/>
      <c:legendEntry>
        <c:idx val="0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ayout>
        <c:manualLayout>
          <c:xMode val="edge"/>
          <c:yMode val="edge"/>
          <c:x val="7.9855899520533666E-2"/>
          <c:y val="0.12707308858201416"/>
          <c:w val="0.90110503025320421"/>
          <c:h val="5.3244614512471658E-2"/>
        </c:manualLayout>
      </c:layout>
      <c:overlay val="0"/>
      <c:txPr>
        <a:bodyPr/>
        <a:lstStyle/>
        <a:p>
          <a:pPr>
            <a:defRPr sz="700">
              <a:latin typeface="Riojana Condensed" panose="00000506000000000000" pitchFamily="2" charset="0"/>
            </a:defRPr>
          </a:pPr>
          <a:endParaRPr lang="es-ES"/>
        </a:p>
      </c:txPr>
    </c:legend>
    <c:plotVisOnly val="1"/>
    <c:dispBlanksAs val="gap"/>
    <c:showDLblsOverMax val="0"/>
  </c:chart>
  <c:spPr>
    <a:ln w="6350">
      <a:solidFill>
        <a:srgbClr val="C5C5C5"/>
      </a:solidFill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307690</xdr:colOff>
      <xdr:row>25</xdr:row>
      <xdr:rowOff>12557</xdr:rowOff>
    </xdr:from>
    <xdr:to>
      <xdr:col>11</xdr:col>
      <xdr:colOff>855521</xdr:colOff>
      <xdr:row>42</xdr:row>
      <xdr:rowOff>123299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308731</xdr:colOff>
      <xdr:row>44</xdr:row>
      <xdr:rowOff>16665</xdr:rowOff>
    </xdr:from>
    <xdr:to>
      <xdr:col>11</xdr:col>
      <xdr:colOff>855279</xdr:colOff>
      <xdr:row>62</xdr:row>
      <xdr:rowOff>1561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314078</xdr:colOff>
      <xdr:row>8</xdr:row>
      <xdr:rowOff>950</xdr:rowOff>
    </xdr:from>
    <xdr:to>
      <xdr:col>12</xdr:col>
      <xdr:colOff>92</xdr:colOff>
      <xdr:row>23</xdr:row>
      <xdr:rowOff>107890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</xdr:colOff>
      <xdr:row>0</xdr:row>
      <xdr:rowOff>1</xdr:rowOff>
    </xdr:from>
    <xdr:to>
      <xdr:col>13</xdr:col>
      <xdr:colOff>2523</xdr:colOff>
      <xdr:row>3</xdr:row>
      <xdr:rowOff>498233</xdr:rowOff>
    </xdr:to>
    <xdr:grpSp>
      <xdr:nvGrpSpPr>
        <xdr:cNvPr id="27" name="Grupo 26"/>
        <xdr:cNvGrpSpPr/>
      </xdr:nvGrpSpPr>
      <xdr:grpSpPr>
        <a:xfrm>
          <a:off x="2" y="1"/>
          <a:ext cx="6736282" cy="1483862"/>
          <a:chOff x="0" y="0"/>
          <a:chExt cx="7766069" cy="1867730"/>
        </a:xfrm>
      </xdr:grpSpPr>
      <xdr:sp macro="" textlink="">
        <xdr:nvSpPr>
          <xdr:cNvPr id="25" name="Entrada manual 6"/>
          <xdr:cNvSpPr/>
        </xdr:nvSpPr>
        <xdr:spPr>
          <a:xfrm rot="16200000">
            <a:off x="5324738" y="-827605"/>
            <a:ext cx="1613726" cy="3268936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7093 h 15093"/>
              <a:gd name="connsiteX1" fmla="*/ 10000 w 10000"/>
              <a:gd name="connsiteY1" fmla="*/ 0 h 15093"/>
              <a:gd name="connsiteX2" fmla="*/ 10000 w 10000"/>
              <a:gd name="connsiteY2" fmla="*/ 15093 h 15093"/>
              <a:gd name="connsiteX3" fmla="*/ 0 w 10000"/>
              <a:gd name="connsiteY3" fmla="*/ 15093 h 15093"/>
              <a:gd name="connsiteX4" fmla="*/ 0 w 10000"/>
              <a:gd name="connsiteY4" fmla="*/ 7093 h 1509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5093">
                <a:moveTo>
                  <a:pt x="0" y="7093"/>
                </a:moveTo>
                <a:lnTo>
                  <a:pt x="10000" y="0"/>
                </a:lnTo>
                <a:lnTo>
                  <a:pt x="10000" y="15093"/>
                </a:lnTo>
                <a:lnTo>
                  <a:pt x="0" y="15093"/>
                </a:lnTo>
                <a:lnTo>
                  <a:pt x="0" y="7093"/>
                </a:lnTo>
                <a:close/>
              </a:path>
            </a:pathLst>
          </a:custGeom>
          <a:solidFill>
            <a:srgbClr val="74BC1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  <xdr:sp macro="" textlink="">
        <xdr:nvSpPr>
          <xdr:cNvPr id="26" name="Entrada manual 4"/>
          <xdr:cNvSpPr/>
        </xdr:nvSpPr>
        <xdr:spPr>
          <a:xfrm rot="16200000" flipV="1">
            <a:off x="2596694" y="-2582722"/>
            <a:ext cx="1853758" cy="7047145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2569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2569 h 11106"/>
              <a:gd name="connsiteX0" fmla="*/ 80 w 10000"/>
              <a:gd name="connsiteY0" fmla="*/ 2830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80 w 10000"/>
              <a:gd name="connsiteY4" fmla="*/ 2830 h 11106"/>
              <a:gd name="connsiteX0" fmla="*/ 80 w 10000"/>
              <a:gd name="connsiteY0" fmla="*/ 3383 h 11659"/>
              <a:gd name="connsiteX1" fmla="*/ 10000 w 10000"/>
              <a:gd name="connsiteY1" fmla="*/ 0 h 11659"/>
              <a:gd name="connsiteX2" fmla="*/ 10000 w 10000"/>
              <a:gd name="connsiteY2" fmla="*/ 11659 h 11659"/>
              <a:gd name="connsiteX3" fmla="*/ 0 w 10000"/>
              <a:gd name="connsiteY3" fmla="*/ 11659 h 11659"/>
              <a:gd name="connsiteX4" fmla="*/ 80 w 10000"/>
              <a:gd name="connsiteY4" fmla="*/ 3383 h 1165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1659">
                <a:moveTo>
                  <a:pt x="80" y="3383"/>
                </a:moveTo>
                <a:lnTo>
                  <a:pt x="10000" y="0"/>
                </a:lnTo>
                <a:lnTo>
                  <a:pt x="10000" y="11659"/>
                </a:lnTo>
                <a:lnTo>
                  <a:pt x="0" y="11659"/>
                </a:lnTo>
                <a:cubicBezTo>
                  <a:pt x="27" y="8900"/>
                  <a:pt x="53" y="6142"/>
                  <a:pt x="80" y="3383"/>
                </a:cubicBezTo>
                <a:close/>
              </a:path>
            </a:pathLst>
          </a:custGeom>
          <a:solidFill>
            <a:srgbClr val="2337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</xdr:grpSp>
    <xdr:clientData/>
  </xdr:twoCellAnchor>
  <xdr:twoCellAnchor>
    <xdr:from>
      <xdr:col>0</xdr:col>
      <xdr:colOff>273462</xdr:colOff>
      <xdr:row>0</xdr:row>
      <xdr:rowOff>153133</xdr:rowOff>
    </xdr:from>
    <xdr:to>
      <xdr:col>8</xdr:col>
      <xdr:colOff>275404</xdr:colOff>
      <xdr:row>3</xdr:row>
      <xdr:rowOff>83889</xdr:rowOff>
    </xdr:to>
    <xdr:sp macro="" textlink="">
      <xdr:nvSpPr>
        <xdr:cNvPr id="29" name="Cuadro de texto 2"/>
        <xdr:cNvSpPr txBox="1">
          <a:spLocks noChangeArrowheads="1"/>
        </xdr:cNvSpPr>
      </xdr:nvSpPr>
      <xdr:spPr bwMode="auto">
        <a:xfrm>
          <a:off x="273462" y="153133"/>
          <a:ext cx="3540846" cy="934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Observatorio 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de precios agrarios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2899</xdr:colOff>
      <xdr:row>3</xdr:row>
      <xdr:rowOff>70623</xdr:rowOff>
    </xdr:from>
    <xdr:to>
      <xdr:col>5</xdr:col>
      <xdr:colOff>351234</xdr:colOff>
      <xdr:row>3</xdr:row>
      <xdr:rowOff>488673</xdr:rowOff>
    </xdr:to>
    <xdr:sp macro="" textlink="">
      <xdr:nvSpPr>
        <xdr:cNvPr id="31" name="Cuadro de texto 2"/>
        <xdr:cNvSpPr txBox="1">
          <a:spLocks noChangeArrowheads="1"/>
        </xdr:cNvSpPr>
      </xdr:nvSpPr>
      <xdr:spPr bwMode="auto">
        <a:xfrm>
          <a:off x="276743" y="1070748"/>
          <a:ext cx="2056882" cy="41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15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Fichas de cultivo</a:t>
          </a:r>
          <a:endParaRPr lang="es-ES" sz="10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66675</xdr:colOff>
      <xdr:row>3</xdr:row>
      <xdr:rowOff>60240</xdr:rowOff>
    </xdr:from>
    <xdr:to>
      <xdr:col>2</xdr:col>
      <xdr:colOff>142875</xdr:colOff>
      <xdr:row>3</xdr:row>
      <xdr:rowOff>60240</xdr:rowOff>
    </xdr:to>
    <xdr:cxnSp macro="">
      <xdr:nvCxnSpPr>
        <xdr:cNvPr id="32" name="Conector recto 31"/>
        <xdr:cNvCxnSpPr/>
      </xdr:nvCxnSpPr>
      <xdr:spPr>
        <a:xfrm>
          <a:off x="340001" y="1062436"/>
          <a:ext cx="432352" cy="0"/>
        </a:xfrm>
        <a:prstGeom prst="line">
          <a:avLst/>
        </a:prstGeom>
        <a:ln w="381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64</xdr:row>
      <xdr:rowOff>8899</xdr:rowOff>
    </xdr:from>
    <xdr:to>
      <xdr:col>13</xdr:col>
      <xdr:colOff>5013</xdr:colOff>
      <xdr:row>64</xdr:row>
      <xdr:rowOff>187335</xdr:rowOff>
    </xdr:to>
    <xdr:sp macro="" textlink="">
      <xdr:nvSpPr>
        <xdr:cNvPr id="34" name="3 Cuadro de texto"/>
        <xdr:cNvSpPr txBox="1"/>
      </xdr:nvSpPr>
      <xdr:spPr>
        <a:xfrm>
          <a:off x="0" y="10501438"/>
          <a:ext cx="6732671" cy="178436"/>
        </a:xfrm>
        <a:prstGeom prst="rect">
          <a:avLst/>
        </a:prstGeom>
        <a:solidFill>
          <a:srgbClr val="233746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600"/>
            </a:spcBef>
            <a:spcAft>
              <a:spcPts val="0"/>
            </a:spcAft>
          </a:pP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Área de Estadística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Finca La Grajera (Edificio Administrativo)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T. 941 29 13 58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estadistica.agri@larioja.org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   www.larioja.org/agricultura</a:t>
          </a:r>
          <a:endParaRPr lang="es-ES" sz="700" b="1" u="none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10</xdr:col>
      <xdr:colOff>565545</xdr:colOff>
      <xdr:row>2</xdr:row>
      <xdr:rowOff>41672</xdr:rowOff>
    </xdr:from>
    <xdr:to>
      <xdr:col>12</xdr:col>
      <xdr:colOff>19445</xdr:colOff>
      <xdr:row>3</xdr:row>
      <xdr:rowOff>497</xdr:rowOff>
    </xdr:to>
    <xdr:pic>
      <xdr:nvPicPr>
        <xdr:cNvPr id="35" name="Imagen 3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54264" y="601266"/>
          <a:ext cx="1073150" cy="39497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12</xdr:col>
      <xdr:colOff>5953</xdr:colOff>
      <xdr:row>6</xdr:row>
      <xdr:rowOff>0</xdr:rowOff>
    </xdr:to>
    <xdr:cxnSp macro="">
      <xdr:nvCxnSpPr>
        <xdr:cNvPr id="8" name="Conector recto 7"/>
        <xdr:cNvCxnSpPr/>
      </xdr:nvCxnSpPr>
      <xdr:spPr>
        <a:xfrm>
          <a:off x="273844" y="2268141"/>
          <a:ext cx="6340078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271463</xdr:colOff>
      <xdr:row>5</xdr:row>
      <xdr:rowOff>319087</xdr:rowOff>
    </xdr:from>
    <xdr:to>
      <xdr:col>12</xdr:col>
      <xdr:colOff>3572</xdr:colOff>
      <xdr:row>5</xdr:row>
      <xdr:rowOff>319087</xdr:rowOff>
    </xdr:to>
    <xdr:cxnSp macro="">
      <xdr:nvCxnSpPr>
        <xdr:cNvPr id="17" name="Conector recto 16"/>
        <xdr:cNvCxnSpPr/>
      </xdr:nvCxnSpPr>
      <xdr:spPr>
        <a:xfrm>
          <a:off x="271463" y="2015728"/>
          <a:ext cx="6340078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307690</xdr:colOff>
      <xdr:row>25</xdr:row>
      <xdr:rowOff>12557</xdr:rowOff>
    </xdr:from>
    <xdr:to>
      <xdr:col>11</xdr:col>
      <xdr:colOff>855521</xdr:colOff>
      <xdr:row>42</xdr:row>
      <xdr:rowOff>123299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308731</xdr:colOff>
      <xdr:row>44</xdr:row>
      <xdr:rowOff>16665</xdr:rowOff>
    </xdr:from>
    <xdr:to>
      <xdr:col>11</xdr:col>
      <xdr:colOff>855279</xdr:colOff>
      <xdr:row>62</xdr:row>
      <xdr:rowOff>1561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314078</xdr:colOff>
      <xdr:row>8</xdr:row>
      <xdr:rowOff>950</xdr:rowOff>
    </xdr:from>
    <xdr:to>
      <xdr:col>12</xdr:col>
      <xdr:colOff>92</xdr:colOff>
      <xdr:row>23</xdr:row>
      <xdr:rowOff>107890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</xdr:colOff>
      <xdr:row>0</xdr:row>
      <xdr:rowOff>1</xdr:rowOff>
    </xdr:from>
    <xdr:to>
      <xdr:col>13</xdr:col>
      <xdr:colOff>2523</xdr:colOff>
      <xdr:row>3</xdr:row>
      <xdr:rowOff>498233</xdr:rowOff>
    </xdr:to>
    <xdr:grpSp>
      <xdr:nvGrpSpPr>
        <xdr:cNvPr id="5" name="Grupo 4"/>
        <xdr:cNvGrpSpPr/>
      </xdr:nvGrpSpPr>
      <xdr:grpSpPr>
        <a:xfrm>
          <a:off x="2" y="1"/>
          <a:ext cx="6736282" cy="1483862"/>
          <a:chOff x="0" y="0"/>
          <a:chExt cx="7766069" cy="1867730"/>
        </a:xfrm>
      </xdr:grpSpPr>
      <xdr:sp macro="" textlink="">
        <xdr:nvSpPr>
          <xdr:cNvPr id="6" name="Entrada manual 6"/>
          <xdr:cNvSpPr/>
        </xdr:nvSpPr>
        <xdr:spPr>
          <a:xfrm rot="16200000">
            <a:off x="5324738" y="-827605"/>
            <a:ext cx="1613726" cy="3268936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7093 h 15093"/>
              <a:gd name="connsiteX1" fmla="*/ 10000 w 10000"/>
              <a:gd name="connsiteY1" fmla="*/ 0 h 15093"/>
              <a:gd name="connsiteX2" fmla="*/ 10000 w 10000"/>
              <a:gd name="connsiteY2" fmla="*/ 15093 h 15093"/>
              <a:gd name="connsiteX3" fmla="*/ 0 w 10000"/>
              <a:gd name="connsiteY3" fmla="*/ 15093 h 15093"/>
              <a:gd name="connsiteX4" fmla="*/ 0 w 10000"/>
              <a:gd name="connsiteY4" fmla="*/ 7093 h 1509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5093">
                <a:moveTo>
                  <a:pt x="0" y="7093"/>
                </a:moveTo>
                <a:lnTo>
                  <a:pt x="10000" y="0"/>
                </a:lnTo>
                <a:lnTo>
                  <a:pt x="10000" y="15093"/>
                </a:lnTo>
                <a:lnTo>
                  <a:pt x="0" y="15093"/>
                </a:lnTo>
                <a:lnTo>
                  <a:pt x="0" y="7093"/>
                </a:lnTo>
                <a:close/>
              </a:path>
            </a:pathLst>
          </a:custGeom>
          <a:solidFill>
            <a:srgbClr val="74BC1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  <xdr:sp macro="" textlink="">
        <xdr:nvSpPr>
          <xdr:cNvPr id="7" name="Entrada manual 4"/>
          <xdr:cNvSpPr/>
        </xdr:nvSpPr>
        <xdr:spPr>
          <a:xfrm rot="16200000" flipV="1">
            <a:off x="2596694" y="-2582722"/>
            <a:ext cx="1853758" cy="7047145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2569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2569 h 11106"/>
              <a:gd name="connsiteX0" fmla="*/ 80 w 10000"/>
              <a:gd name="connsiteY0" fmla="*/ 2830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80 w 10000"/>
              <a:gd name="connsiteY4" fmla="*/ 2830 h 11106"/>
              <a:gd name="connsiteX0" fmla="*/ 80 w 10000"/>
              <a:gd name="connsiteY0" fmla="*/ 3383 h 11659"/>
              <a:gd name="connsiteX1" fmla="*/ 10000 w 10000"/>
              <a:gd name="connsiteY1" fmla="*/ 0 h 11659"/>
              <a:gd name="connsiteX2" fmla="*/ 10000 w 10000"/>
              <a:gd name="connsiteY2" fmla="*/ 11659 h 11659"/>
              <a:gd name="connsiteX3" fmla="*/ 0 w 10000"/>
              <a:gd name="connsiteY3" fmla="*/ 11659 h 11659"/>
              <a:gd name="connsiteX4" fmla="*/ 80 w 10000"/>
              <a:gd name="connsiteY4" fmla="*/ 3383 h 1165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1659">
                <a:moveTo>
                  <a:pt x="80" y="3383"/>
                </a:moveTo>
                <a:lnTo>
                  <a:pt x="10000" y="0"/>
                </a:lnTo>
                <a:lnTo>
                  <a:pt x="10000" y="11659"/>
                </a:lnTo>
                <a:lnTo>
                  <a:pt x="0" y="11659"/>
                </a:lnTo>
                <a:cubicBezTo>
                  <a:pt x="27" y="8900"/>
                  <a:pt x="53" y="6142"/>
                  <a:pt x="80" y="3383"/>
                </a:cubicBezTo>
                <a:close/>
              </a:path>
            </a:pathLst>
          </a:custGeom>
          <a:solidFill>
            <a:srgbClr val="2337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</xdr:grpSp>
    <xdr:clientData/>
  </xdr:twoCellAnchor>
  <xdr:twoCellAnchor>
    <xdr:from>
      <xdr:col>0</xdr:col>
      <xdr:colOff>273462</xdr:colOff>
      <xdr:row>0</xdr:row>
      <xdr:rowOff>153133</xdr:rowOff>
    </xdr:from>
    <xdr:to>
      <xdr:col>8</xdr:col>
      <xdr:colOff>275404</xdr:colOff>
      <xdr:row>3</xdr:row>
      <xdr:rowOff>83889</xdr:rowOff>
    </xdr:to>
    <xdr:sp macro="" textlink="">
      <xdr:nvSpPr>
        <xdr:cNvPr id="8" name="Cuadro de texto 2"/>
        <xdr:cNvSpPr txBox="1">
          <a:spLocks noChangeArrowheads="1"/>
        </xdr:cNvSpPr>
      </xdr:nvSpPr>
      <xdr:spPr bwMode="auto">
        <a:xfrm>
          <a:off x="273462" y="153133"/>
          <a:ext cx="3554767" cy="9308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Observatorio 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de precios agrarios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2899</xdr:colOff>
      <xdr:row>3</xdr:row>
      <xdr:rowOff>70623</xdr:rowOff>
    </xdr:from>
    <xdr:to>
      <xdr:col>5</xdr:col>
      <xdr:colOff>351234</xdr:colOff>
      <xdr:row>3</xdr:row>
      <xdr:rowOff>488673</xdr:rowOff>
    </xdr:to>
    <xdr:sp macro="" textlink="">
      <xdr:nvSpPr>
        <xdr:cNvPr id="9" name="Cuadro de texto 2"/>
        <xdr:cNvSpPr txBox="1">
          <a:spLocks noChangeArrowheads="1"/>
        </xdr:cNvSpPr>
      </xdr:nvSpPr>
      <xdr:spPr bwMode="auto">
        <a:xfrm>
          <a:off x="279124" y="1070748"/>
          <a:ext cx="2062835" cy="41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15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Fichas de cultivo</a:t>
          </a:r>
          <a:endParaRPr lang="es-ES" sz="10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66675</xdr:colOff>
      <xdr:row>3</xdr:row>
      <xdr:rowOff>60240</xdr:rowOff>
    </xdr:from>
    <xdr:to>
      <xdr:col>2</xdr:col>
      <xdr:colOff>142875</xdr:colOff>
      <xdr:row>3</xdr:row>
      <xdr:rowOff>60240</xdr:rowOff>
    </xdr:to>
    <xdr:cxnSp macro="">
      <xdr:nvCxnSpPr>
        <xdr:cNvPr id="10" name="Conector recto 9"/>
        <xdr:cNvCxnSpPr/>
      </xdr:nvCxnSpPr>
      <xdr:spPr>
        <a:xfrm>
          <a:off x="342900" y="1060365"/>
          <a:ext cx="428625" cy="0"/>
        </a:xfrm>
        <a:prstGeom prst="line">
          <a:avLst/>
        </a:prstGeom>
        <a:ln w="381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64</xdr:row>
      <xdr:rowOff>8899</xdr:rowOff>
    </xdr:from>
    <xdr:to>
      <xdr:col>13</xdr:col>
      <xdr:colOff>5013</xdr:colOff>
      <xdr:row>64</xdr:row>
      <xdr:rowOff>187335</xdr:rowOff>
    </xdr:to>
    <xdr:sp macro="" textlink="">
      <xdr:nvSpPr>
        <xdr:cNvPr id="11" name="3 Cuadro de texto"/>
        <xdr:cNvSpPr txBox="1"/>
      </xdr:nvSpPr>
      <xdr:spPr>
        <a:xfrm>
          <a:off x="0" y="10305424"/>
          <a:ext cx="6729663" cy="178436"/>
        </a:xfrm>
        <a:prstGeom prst="rect">
          <a:avLst/>
        </a:prstGeom>
        <a:solidFill>
          <a:srgbClr val="233746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600"/>
            </a:spcBef>
            <a:spcAft>
              <a:spcPts val="0"/>
            </a:spcAft>
          </a:pP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Área de Estadística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Finca La Grajera (Edificio Administrativo)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T. 941 29 13 58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estadistica.agri@larioja.org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   www.larioja.org/agricultura</a:t>
          </a:r>
          <a:endParaRPr lang="es-ES" sz="700" b="1" u="none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10</xdr:col>
      <xdr:colOff>565545</xdr:colOff>
      <xdr:row>2</xdr:row>
      <xdr:rowOff>41672</xdr:rowOff>
    </xdr:from>
    <xdr:to>
      <xdr:col>12</xdr:col>
      <xdr:colOff>19445</xdr:colOff>
      <xdr:row>3</xdr:row>
      <xdr:rowOff>497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66170" y="603647"/>
          <a:ext cx="1073150" cy="3969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12</xdr:col>
      <xdr:colOff>5953</xdr:colOff>
      <xdr:row>6</xdr:row>
      <xdr:rowOff>0</xdr:rowOff>
    </xdr:to>
    <xdr:cxnSp macro="">
      <xdr:nvCxnSpPr>
        <xdr:cNvPr id="13" name="Conector recto 12"/>
        <xdr:cNvCxnSpPr/>
      </xdr:nvCxnSpPr>
      <xdr:spPr>
        <a:xfrm>
          <a:off x="276225" y="2019300"/>
          <a:ext cx="6349603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271463</xdr:colOff>
      <xdr:row>5</xdr:row>
      <xdr:rowOff>319087</xdr:rowOff>
    </xdr:from>
    <xdr:to>
      <xdr:col>12</xdr:col>
      <xdr:colOff>3572</xdr:colOff>
      <xdr:row>5</xdr:row>
      <xdr:rowOff>319087</xdr:rowOff>
    </xdr:to>
    <xdr:cxnSp macro="">
      <xdr:nvCxnSpPr>
        <xdr:cNvPr id="14" name="Conector recto 13"/>
        <xdr:cNvCxnSpPr/>
      </xdr:nvCxnSpPr>
      <xdr:spPr>
        <a:xfrm>
          <a:off x="271463" y="2014537"/>
          <a:ext cx="6351984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/OBSERVATORIO%20DE%20PRECIOS/2023/Observatorio%20Preci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52">
          <cell r="G152">
            <v>3.48</v>
          </cell>
        </row>
        <row r="153">
          <cell r="D153">
            <v>1.8</v>
          </cell>
          <cell r="F153">
            <v>2.7</v>
          </cell>
          <cell r="G153">
            <v>4.47</v>
          </cell>
        </row>
      </sheetData>
      <sheetData sheetId="30">
        <row r="152">
          <cell r="G152">
            <v>3.69</v>
          </cell>
        </row>
        <row r="153">
          <cell r="D153">
            <v>1.8</v>
          </cell>
          <cell r="F153">
            <v>2.7</v>
          </cell>
          <cell r="G153">
            <v>4.5999999999999996</v>
          </cell>
        </row>
      </sheetData>
      <sheetData sheetId="31">
        <row r="152">
          <cell r="G152">
            <v>3.69</v>
          </cell>
        </row>
        <row r="153">
          <cell r="F153">
            <v>2.7</v>
          </cell>
          <cell r="G153">
            <v>4.5999999999999996</v>
          </cell>
        </row>
      </sheetData>
      <sheetData sheetId="32">
        <row r="152">
          <cell r="G152">
            <v>3.83</v>
          </cell>
        </row>
        <row r="153">
          <cell r="D153" t="str">
            <v>-</v>
          </cell>
          <cell r="F153" t="str">
            <v>-</v>
          </cell>
          <cell r="G153">
            <v>4.21</v>
          </cell>
        </row>
      </sheetData>
      <sheetData sheetId="33">
        <row r="152">
          <cell r="G152">
            <v>4.04</v>
          </cell>
        </row>
        <row r="153">
          <cell r="D153" t="str">
            <v>-</v>
          </cell>
          <cell r="F153" t="str">
            <v>-</v>
          </cell>
          <cell r="G153">
            <v>4.13</v>
          </cell>
        </row>
      </sheetData>
      <sheetData sheetId="34">
        <row r="152">
          <cell r="G152">
            <v>4.04</v>
          </cell>
        </row>
        <row r="153">
          <cell r="D153" t="str">
            <v>-</v>
          </cell>
          <cell r="F153" t="str">
            <v>-</v>
          </cell>
          <cell r="G153">
            <v>4.13</v>
          </cell>
        </row>
      </sheetData>
      <sheetData sheetId="35">
        <row r="152">
          <cell r="D152">
            <v>1</v>
          </cell>
          <cell r="F152">
            <v>2.4</v>
          </cell>
          <cell r="G152">
            <v>3.79</v>
          </cell>
        </row>
        <row r="153">
          <cell r="D153">
            <v>1.7</v>
          </cell>
          <cell r="F153">
            <v>3.5</v>
          </cell>
          <cell r="G153">
            <v>4.59</v>
          </cell>
        </row>
      </sheetData>
      <sheetData sheetId="36">
        <row r="152">
          <cell r="D152">
            <v>1.1000000000000001</v>
          </cell>
          <cell r="F152">
            <v>1.9</v>
          </cell>
          <cell r="G152">
            <v>3.89</v>
          </cell>
        </row>
        <row r="153">
          <cell r="D153">
            <v>1.8</v>
          </cell>
          <cell r="F153">
            <v>2.7</v>
          </cell>
          <cell r="G153">
            <v>4.28</v>
          </cell>
        </row>
      </sheetData>
      <sheetData sheetId="37">
        <row r="152">
          <cell r="D152">
            <v>1.1000000000000001</v>
          </cell>
          <cell r="F152">
            <v>1.9</v>
          </cell>
          <cell r="G152">
            <v>3.49</v>
          </cell>
        </row>
        <row r="153">
          <cell r="D153">
            <v>1.8</v>
          </cell>
          <cell r="F153">
            <v>2.7</v>
          </cell>
          <cell r="G153">
            <v>4.28</v>
          </cell>
        </row>
      </sheetData>
      <sheetData sheetId="38">
        <row r="152">
          <cell r="D152">
            <v>1.1000000000000001</v>
          </cell>
          <cell r="F152">
            <v>1.9</v>
          </cell>
          <cell r="G152">
            <v>3.12</v>
          </cell>
        </row>
        <row r="153">
          <cell r="D153">
            <v>1.8</v>
          </cell>
          <cell r="F153">
            <v>2.7</v>
          </cell>
          <cell r="G153">
            <v>3.49</v>
          </cell>
        </row>
      </sheetData>
      <sheetData sheetId="39">
        <row r="152">
          <cell r="D152">
            <v>1.1000000000000001</v>
          </cell>
          <cell r="F152">
            <v>1.9</v>
          </cell>
          <cell r="G152">
            <v>3.41</v>
          </cell>
        </row>
        <row r="153">
          <cell r="D153">
            <v>1.8</v>
          </cell>
          <cell r="F153">
            <v>2.7</v>
          </cell>
          <cell r="G153" t="str">
            <v>-</v>
          </cell>
        </row>
      </sheetData>
      <sheetData sheetId="40"/>
      <sheetData sheetId="4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118"/>
  <sheetViews>
    <sheetView showGridLines="0" zoomScale="115" zoomScaleNormal="115" zoomScaleSheetLayoutView="130" workbookViewId="0">
      <selection activeCell="E58" sqref="E58"/>
    </sheetView>
  </sheetViews>
  <sheetFormatPr baseColWidth="10" defaultRowHeight="15"/>
  <cols>
    <col min="1" max="1" width="4.140625" customWidth="1"/>
    <col min="2" max="2" width="5.28515625" style="4" customWidth="1"/>
    <col min="3" max="3" width="6.42578125" style="4" customWidth="1"/>
    <col min="4" max="5" width="7" style="4" customWidth="1"/>
    <col min="6" max="6" width="7.140625" style="4" customWidth="1"/>
    <col min="7" max="7" width="4.85546875" customWidth="1"/>
    <col min="10" max="10" width="10.28515625" customWidth="1"/>
    <col min="12" max="12" width="12.85546875" customWidth="1"/>
    <col min="13" max="13" width="1.5703125" customWidth="1"/>
    <col min="14" max="14" width="6.42578125" style="12" customWidth="1"/>
    <col min="15" max="17" width="6.42578125" style="13" customWidth="1"/>
    <col min="18" max="18" width="11.42578125" style="14" customWidth="1"/>
    <col min="19" max="35" width="11.42578125" style="13" customWidth="1"/>
    <col min="36" max="36" width="11.42578125" style="11" customWidth="1"/>
    <col min="37" max="39" width="11.42578125" style="11"/>
  </cols>
  <sheetData>
    <row r="1" spans="2:39" ht="18" customHeight="1">
      <c r="B1" s="6"/>
      <c r="C1" s="6"/>
      <c r="D1" s="6"/>
      <c r="E1" s="6"/>
      <c r="F1" s="6"/>
      <c r="G1" s="3"/>
      <c r="H1" s="3"/>
      <c r="I1" s="3"/>
      <c r="J1" s="3"/>
      <c r="K1" s="3"/>
      <c r="L1" s="3"/>
      <c r="M1" s="2"/>
    </row>
    <row r="2" spans="2:39" ht="26.25" customHeight="1">
      <c r="B2" s="6"/>
      <c r="C2" s="6"/>
      <c r="D2" s="6"/>
      <c r="E2" s="6"/>
      <c r="F2" s="6"/>
      <c r="G2" s="3"/>
      <c r="H2" s="3"/>
      <c r="I2" s="3"/>
      <c r="J2" s="3"/>
      <c r="K2" s="3"/>
      <c r="L2" s="3"/>
      <c r="M2" s="2"/>
    </row>
    <row r="3" spans="2:39" ht="33">
      <c r="B3" s="6"/>
      <c r="C3" s="6"/>
      <c r="D3" s="6"/>
      <c r="E3" s="6"/>
      <c r="F3" s="6"/>
      <c r="G3" s="3"/>
      <c r="H3" s="3"/>
      <c r="I3" s="3"/>
      <c r="J3" s="3"/>
      <c r="K3" s="3"/>
      <c r="L3" s="3"/>
      <c r="M3" s="2"/>
    </row>
    <row r="4" spans="2:39" ht="39.75" customHeight="1">
      <c r="B4" s="6"/>
      <c r="C4" s="6"/>
      <c r="D4" s="6"/>
      <c r="E4" s="6"/>
      <c r="F4" s="6"/>
      <c r="G4" s="3"/>
      <c r="H4" s="3"/>
      <c r="I4" s="3"/>
      <c r="J4" s="3"/>
      <c r="K4" s="3"/>
      <c r="L4" s="3"/>
      <c r="M4" s="2"/>
    </row>
    <row r="6" spans="2:39" s="5" customFormat="1" ht="25.5" customHeight="1">
      <c r="B6" s="37" t="s">
        <v>17</v>
      </c>
      <c r="C6" s="37"/>
      <c r="D6" s="37"/>
      <c r="E6" s="37"/>
      <c r="F6" s="37"/>
      <c r="G6" s="37"/>
      <c r="H6" s="37"/>
      <c r="I6" s="37"/>
      <c r="J6" s="37"/>
      <c r="K6" s="37"/>
      <c r="L6" s="37"/>
      <c r="N6" s="15"/>
      <c r="O6" s="13"/>
      <c r="P6" s="13"/>
      <c r="Q6" s="13"/>
      <c r="R6" s="14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1"/>
      <c r="AK6" s="11"/>
      <c r="AL6" s="11"/>
      <c r="AM6" s="11"/>
    </row>
    <row r="7" spans="2:39" ht="21.75" customHeight="1">
      <c r="B7" s="38" t="s">
        <v>18</v>
      </c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2:39" ht="48" customHeight="1"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2:39" ht="32.25" customHeight="1">
      <c r="B9" s="34" t="s">
        <v>0</v>
      </c>
      <c r="C9" s="9" t="s">
        <v>7</v>
      </c>
      <c r="D9" s="9" t="s">
        <v>8</v>
      </c>
      <c r="E9" s="9" t="s">
        <v>9</v>
      </c>
      <c r="F9" s="10" t="s">
        <v>10</v>
      </c>
    </row>
    <row r="10" spans="2:39" ht="12.75" customHeight="1">
      <c r="B10" s="34"/>
      <c r="C10" s="35" t="s">
        <v>11</v>
      </c>
      <c r="D10" s="35"/>
      <c r="E10" s="35"/>
      <c r="F10" s="36"/>
    </row>
    <row r="11" spans="2:39" ht="9.9499999999999993" customHeight="1">
      <c r="B11" s="26">
        <v>1</v>
      </c>
      <c r="C11" s="27"/>
      <c r="D11" s="27"/>
      <c r="E11" s="27"/>
      <c r="F11" s="27"/>
    </row>
    <row r="12" spans="2:39" ht="9.9499999999999993" customHeight="1">
      <c r="B12" s="28">
        <v>2</v>
      </c>
      <c r="C12" s="29"/>
      <c r="D12" s="29"/>
      <c r="E12" s="29"/>
      <c r="F12" s="29"/>
    </row>
    <row r="13" spans="2:39" ht="9.9499999999999993" customHeight="1">
      <c r="B13" s="30">
        <v>3</v>
      </c>
      <c r="C13" s="27"/>
      <c r="D13" s="27"/>
      <c r="E13" s="27"/>
      <c r="F13" s="27"/>
    </row>
    <row r="14" spans="2:39" ht="9.9499999999999993" customHeight="1">
      <c r="B14" s="28">
        <v>4</v>
      </c>
      <c r="C14" s="29"/>
      <c r="D14" s="29"/>
      <c r="E14" s="29"/>
      <c r="F14" s="29"/>
    </row>
    <row r="15" spans="2:39" ht="9.9499999999999993" customHeight="1">
      <c r="B15" s="30">
        <v>5</v>
      </c>
      <c r="C15" s="27"/>
      <c r="D15" s="27"/>
      <c r="E15" s="27"/>
      <c r="F15" s="27"/>
    </row>
    <row r="16" spans="2:39" ht="9.9499999999999993" customHeight="1">
      <c r="B16" s="28">
        <v>6</v>
      </c>
      <c r="C16" s="29"/>
      <c r="D16" s="29"/>
      <c r="E16" s="29"/>
      <c r="F16" s="29"/>
    </row>
    <row r="17" spans="2:35" ht="9.9499999999999993" customHeight="1">
      <c r="B17" s="30">
        <v>7</v>
      </c>
      <c r="C17" s="27"/>
      <c r="D17" s="27"/>
      <c r="E17" s="27"/>
      <c r="F17" s="27"/>
    </row>
    <row r="18" spans="2:35" ht="9.9499999999999993" customHeight="1">
      <c r="B18" s="28">
        <v>8</v>
      </c>
      <c r="C18" s="29"/>
      <c r="D18" s="29"/>
      <c r="E18" s="29"/>
      <c r="F18" s="29"/>
    </row>
    <row r="19" spans="2:35" ht="9.9499999999999993" customHeight="1">
      <c r="B19" s="30">
        <v>9</v>
      </c>
      <c r="C19" s="27"/>
      <c r="D19" s="27"/>
      <c r="E19" s="27"/>
      <c r="F19" s="27"/>
    </row>
    <row r="20" spans="2:35" ht="9.9499999999999993" customHeight="1">
      <c r="B20" s="28">
        <v>10</v>
      </c>
      <c r="C20" s="29"/>
      <c r="D20" s="29"/>
      <c r="E20" s="29"/>
      <c r="F20" s="29"/>
    </row>
    <row r="21" spans="2:35" ht="9.9499999999999993" customHeight="1">
      <c r="B21" s="30">
        <v>11</v>
      </c>
      <c r="C21" s="27"/>
      <c r="D21" s="27"/>
      <c r="E21" s="27"/>
      <c r="F21" s="27"/>
    </row>
    <row r="22" spans="2:35" ht="9.9499999999999993" customHeight="1">
      <c r="B22" s="28">
        <v>12</v>
      </c>
      <c r="C22" s="29"/>
      <c r="D22" s="29"/>
      <c r="E22" s="29"/>
      <c r="F22" s="29"/>
    </row>
    <row r="23" spans="2:35" ht="9.9499999999999993" customHeight="1">
      <c r="B23" s="30">
        <v>13</v>
      </c>
      <c r="C23" s="27"/>
      <c r="D23" s="27"/>
      <c r="E23" s="27"/>
      <c r="F23" s="27"/>
      <c r="AI23" s="17"/>
    </row>
    <row r="24" spans="2:35" ht="9.9499999999999993" customHeight="1">
      <c r="B24" s="28">
        <v>14</v>
      </c>
      <c r="C24" s="29"/>
      <c r="D24" s="29"/>
      <c r="E24" s="29"/>
      <c r="F24" s="29"/>
      <c r="S24" s="16" t="s">
        <v>12</v>
      </c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</row>
    <row r="25" spans="2:35" ht="9.9499999999999993" customHeight="1">
      <c r="B25" s="30">
        <v>15</v>
      </c>
      <c r="C25" s="27"/>
      <c r="D25" s="27"/>
      <c r="E25" s="27"/>
      <c r="F25" s="27"/>
      <c r="S25" s="17"/>
      <c r="T25" s="18">
        <v>29</v>
      </c>
      <c r="U25" s="18">
        <v>30</v>
      </c>
      <c r="V25" s="18">
        <v>31</v>
      </c>
      <c r="W25" s="18">
        <v>32</v>
      </c>
      <c r="X25" s="18">
        <v>33</v>
      </c>
      <c r="Y25" s="18">
        <v>34</v>
      </c>
      <c r="Z25" s="18">
        <v>35</v>
      </c>
      <c r="AA25" s="18">
        <v>36</v>
      </c>
      <c r="AB25" s="18">
        <v>37</v>
      </c>
      <c r="AC25" s="18">
        <v>38</v>
      </c>
      <c r="AD25" s="18">
        <v>39</v>
      </c>
      <c r="AE25" s="18">
        <v>40</v>
      </c>
      <c r="AF25" s="18">
        <v>41</v>
      </c>
      <c r="AG25" s="18">
        <v>42</v>
      </c>
      <c r="AH25" s="18" t="s">
        <v>2</v>
      </c>
      <c r="AI25" s="17"/>
    </row>
    <row r="26" spans="2:35" ht="9.9499999999999993" customHeight="1">
      <c r="B26" s="28">
        <v>16</v>
      </c>
      <c r="C26" s="29"/>
      <c r="D26" s="29"/>
      <c r="E26" s="29"/>
      <c r="F26" s="29"/>
      <c r="S26" s="19">
        <v>2017</v>
      </c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17"/>
    </row>
    <row r="27" spans="2:35" ht="9.9499999999999993" customHeight="1">
      <c r="B27" s="30">
        <v>17</v>
      </c>
      <c r="C27" s="27"/>
      <c r="D27" s="27"/>
      <c r="E27" s="27"/>
      <c r="F27" s="27"/>
      <c r="S27" s="19">
        <v>2018</v>
      </c>
      <c r="T27" s="20"/>
      <c r="U27" s="20"/>
      <c r="V27" s="20"/>
      <c r="W27" s="20">
        <v>1.95</v>
      </c>
      <c r="X27" s="20">
        <v>1.95</v>
      </c>
      <c r="Y27" s="20">
        <v>1.8</v>
      </c>
      <c r="Z27" s="20">
        <v>1.8</v>
      </c>
      <c r="AA27" s="20">
        <v>1.6</v>
      </c>
      <c r="AB27" s="20">
        <v>1.6</v>
      </c>
      <c r="AC27" s="20">
        <v>1.6</v>
      </c>
      <c r="AD27" s="20"/>
      <c r="AE27" s="20"/>
      <c r="AF27" s="20"/>
      <c r="AG27" s="20"/>
      <c r="AH27" s="32">
        <f>AVERAGE(T27:AG27)</f>
        <v>1.7571428571428569</v>
      </c>
      <c r="AI27" s="17"/>
    </row>
    <row r="28" spans="2:35" ht="9.9499999999999993" customHeight="1">
      <c r="B28" s="28">
        <v>18</v>
      </c>
      <c r="C28" s="29"/>
      <c r="D28" s="29"/>
      <c r="E28" s="29"/>
      <c r="F28" s="29"/>
      <c r="G28" s="1"/>
      <c r="S28" s="19">
        <v>2019</v>
      </c>
      <c r="T28" s="20"/>
      <c r="U28" s="20"/>
      <c r="V28" s="20"/>
      <c r="W28" s="20">
        <v>1.25</v>
      </c>
      <c r="X28" s="20">
        <v>1.25</v>
      </c>
      <c r="Y28" s="20">
        <v>1.25</v>
      </c>
      <c r="Z28" s="20">
        <v>1.25</v>
      </c>
      <c r="AA28" s="20">
        <v>1.25</v>
      </c>
      <c r="AB28" s="20">
        <v>1.25</v>
      </c>
      <c r="AC28" s="20"/>
      <c r="AD28" s="20"/>
      <c r="AE28" s="20"/>
      <c r="AF28" s="20"/>
      <c r="AG28" s="20"/>
      <c r="AH28" s="32">
        <f t="shared" ref="AH28:AH34" si="0">AVERAGE(T28:AG28)</f>
        <v>1.25</v>
      </c>
      <c r="AI28" s="17"/>
    </row>
    <row r="29" spans="2:35" ht="9.9499999999999993" customHeight="1">
      <c r="B29" s="30">
        <v>19</v>
      </c>
      <c r="C29" s="27"/>
      <c r="D29" s="27"/>
      <c r="E29" s="27"/>
      <c r="F29" s="27"/>
      <c r="S29" s="19">
        <v>2020</v>
      </c>
      <c r="T29" s="20"/>
      <c r="U29" s="20">
        <v>2.6</v>
      </c>
      <c r="V29" s="20">
        <v>2</v>
      </c>
      <c r="W29" s="20">
        <v>1.8</v>
      </c>
      <c r="X29" s="20">
        <v>1.8</v>
      </c>
      <c r="Y29" s="20">
        <v>1.8</v>
      </c>
      <c r="Z29" s="20">
        <v>1.8</v>
      </c>
      <c r="AA29" s="20"/>
      <c r="AB29" s="20"/>
      <c r="AC29" s="20"/>
      <c r="AD29" s="20"/>
      <c r="AE29" s="20"/>
      <c r="AF29" s="20"/>
      <c r="AG29" s="20"/>
      <c r="AH29" s="32">
        <f t="shared" si="0"/>
        <v>1.9666666666666668</v>
      </c>
      <c r="AI29" s="17"/>
    </row>
    <row r="30" spans="2:35" ht="9.9499999999999993" customHeight="1">
      <c r="B30" s="28">
        <v>20</v>
      </c>
      <c r="C30" s="29"/>
      <c r="D30" s="29"/>
      <c r="E30" s="29"/>
      <c r="F30" s="29"/>
      <c r="S30" s="19">
        <v>2021</v>
      </c>
      <c r="T30" s="20"/>
      <c r="U30" s="20"/>
      <c r="V30" s="20"/>
      <c r="W30" s="20"/>
      <c r="X30" s="20">
        <v>1.25</v>
      </c>
      <c r="Y30" s="20">
        <v>1.25</v>
      </c>
      <c r="Z30" s="20">
        <v>1.35</v>
      </c>
      <c r="AA30" s="20"/>
      <c r="AB30" s="20"/>
      <c r="AC30" s="20"/>
      <c r="AD30" s="20"/>
      <c r="AE30" s="20"/>
      <c r="AF30" s="20"/>
      <c r="AG30" s="20"/>
      <c r="AH30" s="32">
        <f t="shared" si="0"/>
        <v>1.2833333333333334</v>
      </c>
      <c r="AI30" s="17"/>
    </row>
    <row r="31" spans="2:35" ht="9.9499999999999993" customHeight="1">
      <c r="B31" s="30">
        <v>21</v>
      </c>
      <c r="C31" s="27"/>
      <c r="D31" s="27"/>
      <c r="E31" s="27"/>
      <c r="F31" s="27"/>
      <c r="S31" s="19">
        <v>2022</v>
      </c>
      <c r="T31" s="20"/>
      <c r="U31" s="20"/>
      <c r="V31" s="20">
        <v>2.1</v>
      </c>
      <c r="W31" s="20">
        <v>2.1</v>
      </c>
      <c r="X31" s="20">
        <v>2.1</v>
      </c>
      <c r="Y31" s="20">
        <v>2.2000000000000002</v>
      </c>
      <c r="Z31" s="20">
        <v>2.2000000000000002</v>
      </c>
      <c r="AA31" s="20">
        <v>2.2000000000000002</v>
      </c>
      <c r="AB31" s="20"/>
      <c r="AC31" s="20"/>
      <c r="AD31" s="20"/>
      <c r="AE31" s="20"/>
      <c r="AF31" s="20"/>
      <c r="AG31" s="20"/>
      <c r="AH31" s="32">
        <f t="shared" si="0"/>
        <v>2.15</v>
      </c>
      <c r="AI31" s="17"/>
    </row>
    <row r="32" spans="2:35" ht="9.9499999999999993" customHeight="1">
      <c r="B32" s="28">
        <v>22</v>
      </c>
      <c r="C32" s="29"/>
      <c r="D32" s="29"/>
      <c r="E32" s="29"/>
      <c r="F32" s="29"/>
      <c r="S32" s="19" t="s">
        <v>3</v>
      </c>
      <c r="T32" s="20"/>
      <c r="U32" s="20">
        <f>MAX(U26:U31)</f>
        <v>2.6</v>
      </c>
      <c r="V32" s="20">
        <f t="shared" ref="V32:AC32" si="1">MAX(V26:V31)</f>
        <v>2.1</v>
      </c>
      <c r="W32" s="20">
        <f t="shared" si="1"/>
        <v>2.1</v>
      </c>
      <c r="X32" s="20">
        <f t="shared" si="1"/>
        <v>2.1</v>
      </c>
      <c r="Y32" s="20">
        <f t="shared" si="1"/>
        <v>2.2000000000000002</v>
      </c>
      <c r="Z32" s="20">
        <f t="shared" si="1"/>
        <v>2.2000000000000002</v>
      </c>
      <c r="AA32" s="20">
        <f t="shared" si="1"/>
        <v>2.2000000000000002</v>
      </c>
      <c r="AB32" s="20">
        <f t="shared" si="1"/>
        <v>1.6</v>
      </c>
      <c r="AC32" s="20">
        <f t="shared" si="1"/>
        <v>1.6</v>
      </c>
      <c r="AD32" s="20"/>
      <c r="AE32" s="20"/>
      <c r="AF32" s="20"/>
      <c r="AG32" s="20"/>
      <c r="AH32" s="32">
        <f t="shared" si="0"/>
        <v>2.0777777777777779</v>
      </c>
      <c r="AI32" s="17"/>
    </row>
    <row r="33" spans="2:35" ht="9.9499999999999993" customHeight="1">
      <c r="B33" s="30">
        <v>23</v>
      </c>
      <c r="C33" s="27"/>
      <c r="D33" s="27"/>
      <c r="E33" s="27"/>
      <c r="F33" s="27"/>
      <c r="S33" s="19" t="s">
        <v>4</v>
      </c>
      <c r="T33" s="20"/>
      <c r="U33" s="20">
        <f>MIN(U26:U31)</f>
        <v>2.6</v>
      </c>
      <c r="V33" s="20">
        <f t="shared" ref="V33:AC33" si="2">MIN(V26:V31)</f>
        <v>2</v>
      </c>
      <c r="W33" s="20">
        <f t="shared" si="2"/>
        <v>1.25</v>
      </c>
      <c r="X33" s="20">
        <f t="shared" si="2"/>
        <v>1.25</v>
      </c>
      <c r="Y33" s="20">
        <f t="shared" si="2"/>
        <v>1.25</v>
      </c>
      <c r="Z33" s="20">
        <f t="shared" si="2"/>
        <v>1.25</v>
      </c>
      <c r="AA33" s="20">
        <f t="shared" si="2"/>
        <v>1.25</v>
      </c>
      <c r="AB33" s="20">
        <f t="shared" si="2"/>
        <v>1.25</v>
      </c>
      <c r="AC33" s="20">
        <f t="shared" si="2"/>
        <v>1.6</v>
      </c>
      <c r="AD33" s="20"/>
      <c r="AE33" s="20"/>
      <c r="AF33" s="20"/>
      <c r="AG33" s="20"/>
      <c r="AH33" s="32">
        <f t="shared" si="0"/>
        <v>1.5222222222222221</v>
      </c>
      <c r="AI33" s="17"/>
    </row>
    <row r="34" spans="2:35" ht="9.9499999999999993" customHeight="1">
      <c r="B34" s="28">
        <v>24</v>
      </c>
      <c r="C34" s="29"/>
      <c r="D34" s="29"/>
      <c r="E34" s="29"/>
      <c r="F34" s="29"/>
      <c r="S34" s="19" t="s">
        <v>5</v>
      </c>
      <c r="T34" s="20"/>
      <c r="U34" s="20">
        <f>AVERAGE(U26:U31)</f>
        <v>2.6</v>
      </c>
      <c r="V34" s="20">
        <f t="shared" ref="V34:AC34" si="3">AVERAGE(V26:V31)</f>
        <v>2.0499999999999998</v>
      </c>
      <c r="W34" s="20">
        <f t="shared" si="3"/>
        <v>1.7749999999999999</v>
      </c>
      <c r="X34" s="20">
        <f t="shared" si="3"/>
        <v>1.67</v>
      </c>
      <c r="Y34" s="20">
        <f t="shared" si="3"/>
        <v>1.6600000000000001</v>
      </c>
      <c r="Z34" s="20">
        <f t="shared" si="3"/>
        <v>1.6799999999999997</v>
      </c>
      <c r="AA34" s="20">
        <f t="shared" si="3"/>
        <v>1.6833333333333336</v>
      </c>
      <c r="AB34" s="20">
        <f t="shared" si="3"/>
        <v>1.425</v>
      </c>
      <c r="AC34" s="20">
        <f t="shared" si="3"/>
        <v>1.6</v>
      </c>
      <c r="AD34" s="20"/>
      <c r="AE34" s="20"/>
      <c r="AF34" s="20"/>
      <c r="AG34" s="20"/>
      <c r="AH34" s="32">
        <f t="shared" si="0"/>
        <v>1.7937037037037038</v>
      </c>
      <c r="AI34" s="17"/>
    </row>
    <row r="35" spans="2:35" ht="9.9499999999999993" customHeight="1">
      <c r="B35" s="30">
        <v>25</v>
      </c>
      <c r="C35" s="27"/>
      <c r="D35" s="27"/>
      <c r="E35" s="27"/>
      <c r="F35" s="2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</row>
    <row r="36" spans="2:35" ht="9.9499999999999993" customHeight="1">
      <c r="B36" s="28">
        <v>26</v>
      </c>
      <c r="C36" s="29"/>
      <c r="D36" s="29"/>
      <c r="E36" s="29"/>
      <c r="F36" s="29"/>
      <c r="S36" s="16" t="s">
        <v>1</v>
      </c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</row>
    <row r="37" spans="2:35" ht="9.9499999999999993" customHeight="1">
      <c r="B37" s="26">
        <v>27</v>
      </c>
      <c r="C37" s="27"/>
      <c r="D37" s="27"/>
      <c r="E37" s="27"/>
      <c r="F37" s="27"/>
      <c r="S37" s="17"/>
      <c r="T37" s="18">
        <v>29</v>
      </c>
      <c r="U37" s="18">
        <v>30</v>
      </c>
      <c r="V37" s="18">
        <v>31</v>
      </c>
      <c r="W37" s="18">
        <v>32</v>
      </c>
      <c r="X37" s="18">
        <v>33</v>
      </c>
      <c r="Y37" s="18">
        <v>34</v>
      </c>
      <c r="Z37" s="18">
        <v>35</v>
      </c>
      <c r="AA37" s="18">
        <v>36</v>
      </c>
      <c r="AB37" s="18">
        <v>37</v>
      </c>
      <c r="AC37" s="18">
        <v>38</v>
      </c>
      <c r="AD37" s="18">
        <v>39</v>
      </c>
      <c r="AE37" s="18">
        <v>40</v>
      </c>
      <c r="AF37" s="18">
        <v>41</v>
      </c>
      <c r="AG37" s="18">
        <v>42</v>
      </c>
      <c r="AI37" s="17"/>
    </row>
    <row r="38" spans="2:35" ht="9.9499999999999993" customHeight="1">
      <c r="B38" s="28">
        <v>28</v>
      </c>
      <c r="C38" s="33" t="s">
        <v>22</v>
      </c>
      <c r="D38" s="33"/>
      <c r="E38" s="33"/>
      <c r="F38" s="33"/>
      <c r="S38" s="19" t="s">
        <v>6</v>
      </c>
      <c r="T38" s="20"/>
      <c r="U38" s="20">
        <f>U32</f>
        <v>2.6</v>
      </c>
      <c r="V38" s="20">
        <f t="shared" ref="U38:AC40" si="4">V32</f>
        <v>2.1</v>
      </c>
      <c r="W38" s="20">
        <f t="shared" si="4"/>
        <v>2.1</v>
      </c>
      <c r="X38" s="20">
        <f t="shared" si="4"/>
        <v>2.1</v>
      </c>
      <c r="Y38" s="20">
        <f t="shared" si="4"/>
        <v>2.2000000000000002</v>
      </c>
      <c r="Z38" s="20">
        <f t="shared" si="4"/>
        <v>2.2000000000000002</v>
      </c>
      <c r="AA38" s="20">
        <f t="shared" si="4"/>
        <v>2.2000000000000002</v>
      </c>
      <c r="AB38" s="20">
        <f t="shared" si="4"/>
        <v>1.6</v>
      </c>
      <c r="AC38" s="20">
        <f t="shared" si="4"/>
        <v>1.6</v>
      </c>
      <c r="AD38" s="20"/>
      <c r="AE38" s="20"/>
      <c r="AF38" s="20"/>
      <c r="AG38" s="20"/>
      <c r="AI38" s="17"/>
    </row>
    <row r="39" spans="2:35" ht="9.9499999999999993" customHeight="1">
      <c r="B39" s="30">
        <v>29</v>
      </c>
      <c r="C39" s="39"/>
      <c r="D39" s="39"/>
      <c r="E39" s="39"/>
      <c r="F39" s="39"/>
      <c r="S39" s="19"/>
      <c r="T39" s="20"/>
      <c r="U39" s="20">
        <f t="shared" si="4"/>
        <v>2.6</v>
      </c>
      <c r="V39" s="20">
        <f t="shared" si="4"/>
        <v>2</v>
      </c>
      <c r="W39" s="20">
        <f t="shared" si="4"/>
        <v>1.25</v>
      </c>
      <c r="X39" s="20">
        <f t="shared" si="4"/>
        <v>1.25</v>
      </c>
      <c r="Y39" s="20">
        <f t="shared" si="4"/>
        <v>1.25</v>
      </c>
      <c r="Z39" s="20">
        <f t="shared" si="4"/>
        <v>1.25</v>
      </c>
      <c r="AA39" s="20">
        <f t="shared" si="4"/>
        <v>1.25</v>
      </c>
      <c r="AB39" s="20">
        <f t="shared" si="4"/>
        <v>1.25</v>
      </c>
      <c r="AC39" s="20">
        <f t="shared" si="4"/>
        <v>1.6</v>
      </c>
      <c r="AD39" s="20"/>
      <c r="AE39" s="20"/>
      <c r="AF39" s="20"/>
      <c r="AG39" s="20"/>
      <c r="AI39" s="17"/>
    </row>
    <row r="40" spans="2:35" ht="9.9499999999999993" customHeight="1">
      <c r="B40" s="28">
        <v>30</v>
      </c>
      <c r="C40" s="29">
        <v>0.81169999999999998</v>
      </c>
      <c r="D40" s="29">
        <f>'[1]30'!$D$153</f>
        <v>1.8</v>
      </c>
      <c r="E40" s="29">
        <f>'[1]30'!$F$153</f>
        <v>2.7</v>
      </c>
      <c r="F40" s="29">
        <f>'[1]30'!$G$153</f>
        <v>4.47</v>
      </c>
      <c r="S40" s="21" t="str">
        <f>S34</f>
        <v>Promedio 2017 - 2022</v>
      </c>
      <c r="T40" s="22"/>
      <c r="U40" s="22">
        <f t="shared" si="4"/>
        <v>2.6</v>
      </c>
      <c r="V40" s="22">
        <f t="shared" si="4"/>
        <v>2.0499999999999998</v>
      </c>
      <c r="W40" s="22">
        <f t="shared" si="4"/>
        <v>1.7749999999999999</v>
      </c>
      <c r="X40" s="22">
        <f t="shared" si="4"/>
        <v>1.67</v>
      </c>
      <c r="Y40" s="22">
        <f t="shared" si="4"/>
        <v>1.6600000000000001</v>
      </c>
      <c r="Z40" s="22">
        <f t="shared" si="4"/>
        <v>1.6799999999999997</v>
      </c>
      <c r="AA40" s="22">
        <f t="shared" si="4"/>
        <v>1.6833333333333336</v>
      </c>
      <c r="AB40" s="22">
        <f t="shared" si="4"/>
        <v>1.425</v>
      </c>
      <c r="AC40" s="22">
        <f t="shared" si="4"/>
        <v>1.6</v>
      </c>
      <c r="AD40" s="22"/>
      <c r="AE40" s="22"/>
      <c r="AF40" s="22"/>
      <c r="AG40" s="22"/>
      <c r="AI40" s="17"/>
    </row>
    <row r="41" spans="2:35" ht="9.9499999999999993" customHeight="1">
      <c r="B41" s="30">
        <v>31</v>
      </c>
      <c r="C41" s="27">
        <v>0.81169999999999998</v>
      </c>
      <c r="D41" s="27">
        <f>'[1]31'!$D$153</f>
        <v>1.8</v>
      </c>
      <c r="E41" s="27">
        <f>'[1]31'!$F$153</f>
        <v>2.7</v>
      </c>
      <c r="F41" s="27">
        <f>'[1]31'!$G$153</f>
        <v>4.5999999999999996</v>
      </c>
      <c r="S41" s="19">
        <v>2023</v>
      </c>
      <c r="T41" s="23"/>
      <c r="U41" s="23">
        <f>D40</f>
        <v>1.8</v>
      </c>
      <c r="V41" s="23">
        <f>D41</f>
        <v>1.8</v>
      </c>
      <c r="W41" s="23"/>
      <c r="X41" s="23"/>
      <c r="Y41" s="23"/>
      <c r="Z41" s="23"/>
      <c r="AA41" s="23">
        <f>D46</f>
        <v>1.7</v>
      </c>
      <c r="AB41" s="23">
        <f>D47</f>
        <v>1.8</v>
      </c>
      <c r="AC41" s="23">
        <f>D48</f>
        <v>1.8</v>
      </c>
      <c r="AD41" s="23">
        <f>D49</f>
        <v>1.8</v>
      </c>
      <c r="AE41" s="23">
        <f>D50</f>
        <v>1.8</v>
      </c>
      <c r="AF41" s="23"/>
      <c r="AG41" s="23"/>
      <c r="AI41" s="17"/>
    </row>
    <row r="42" spans="2:35" ht="9.9499999999999993" customHeight="1">
      <c r="B42" s="28">
        <v>32</v>
      </c>
      <c r="C42" s="29">
        <v>0.81169999999999998</v>
      </c>
      <c r="D42" s="29"/>
      <c r="E42" s="29">
        <f>'[1]32'!$F$153</f>
        <v>2.7</v>
      </c>
      <c r="F42" s="29">
        <f>'[1]32'!$G$153</f>
        <v>4.5999999999999996</v>
      </c>
    </row>
    <row r="43" spans="2:35" ht="9.9499999999999993" customHeight="1">
      <c r="B43" s="30">
        <v>33</v>
      </c>
      <c r="C43" s="27">
        <v>0.81169999999999998</v>
      </c>
      <c r="D43" s="27" t="str">
        <f>'[1]33'!$D$153</f>
        <v>-</v>
      </c>
      <c r="E43" s="27" t="str">
        <f>'[1]33'!$F$153</f>
        <v>-</v>
      </c>
      <c r="F43" s="27">
        <f>'[1]33'!$G$153</f>
        <v>4.21</v>
      </c>
    </row>
    <row r="44" spans="2:35" ht="9.9499999999999993" customHeight="1">
      <c r="B44" s="28">
        <v>34</v>
      </c>
      <c r="C44" s="29">
        <v>0.81169999999999998</v>
      </c>
      <c r="D44" s="29" t="str">
        <f>'[1]34'!$D$153</f>
        <v>-</v>
      </c>
      <c r="E44" s="29" t="str">
        <f>'[1]34'!$F$153</f>
        <v>-</v>
      </c>
      <c r="F44" s="29">
        <f>'[1]34'!$G$153</f>
        <v>4.13</v>
      </c>
    </row>
    <row r="45" spans="2:35" ht="9.9499999999999993" customHeight="1">
      <c r="B45" s="30">
        <v>35</v>
      </c>
      <c r="C45" s="27">
        <v>0.81169999999999998</v>
      </c>
      <c r="D45" s="27" t="str">
        <f>'[1]35'!$D$153</f>
        <v>-</v>
      </c>
      <c r="E45" s="31" t="str">
        <f>'[1]35'!$F$153</f>
        <v>-</v>
      </c>
      <c r="F45" s="27">
        <f>'[1]35'!$G$153</f>
        <v>4.13</v>
      </c>
      <c r="S45" s="16" t="s">
        <v>13</v>
      </c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</row>
    <row r="46" spans="2:35" ht="9.9499999999999993" customHeight="1">
      <c r="B46" s="28">
        <v>36</v>
      </c>
      <c r="C46" s="29">
        <v>0.81169999999999998</v>
      </c>
      <c r="D46" s="29">
        <f>'[1]36'!$D$153</f>
        <v>1.7</v>
      </c>
      <c r="E46" s="29">
        <f>'[1]36'!$F$153</f>
        <v>3.5</v>
      </c>
      <c r="F46" s="29">
        <f>'[1]36'!$G$153</f>
        <v>4.59</v>
      </c>
      <c r="S46" s="17"/>
      <c r="T46" s="18">
        <v>29</v>
      </c>
      <c r="U46" s="18">
        <v>30</v>
      </c>
      <c r="V46" s="18">
        <v>31</v>
      </c>
      <c r="W46" s="18">
        <v>32</v>
      </c>
      <c r="X46" s="18">
        <v>33</v>
      </c>
      <c r="Y46" s="18">
        <v>34</v>
      </c>
      <c r="Z46" s="18">
        <v>35</v>
      </c>
      <c r="AA46" s="18">
        <v>36</v>
      </c>
      <c r="AB46" s="18">
        <v>37</v>
      </c>
      <c r="AC46" s="18">
        <v>38</v>
      </c>
      <c r="AD46" s="18">
        <v>39</v>
      </c>
      <c r="AE46" s="18">
        <v>40</v>
      </c>
      <c r="AF46" s="18">
        <v>41</v>
      </c>
      <c r="AG46" s="18">
        <v>42</v>
      </c>
      <c r="AH46" s="18" t="s">
        <v>2</v>
      </c>
      <c r="AI46" s="17"/>
    </row>
    <row r="47" spans="2:35" ht="9.9499999999999993" customHeight="1">
      <c r="B47" s="30">
        <v>37</v>
      </c>
      <c r="C47" s="27">
        <v>0.81169999999999998</v>
      </c>
      <c r="D47" s="27">
        <f>'[1]37'!$D$153</f>
        <v>1.8</v>
      </c>
      <c r="E47" s="27">
        <f>'[1]37'!$F$153</f>
        <v>2.7</v>
      </c>
      <c r="F47" s="27">
        <f>'[1]37'!$G$153</f>
        <v>4.28</v>
      </c>
      <c r="S47" s="19">
        <v>2017</v>
      </c>
      <c r="T47" s="20">
        <v>3.5780952380952384</v>
      </c>
      <c r="U47" s="20">
        <v>3.2994444444444446</v>
      </c>
      <c r="V47" s="20">
        <v>2.8657142857142857</v>
      </c>
      <c r="W47" s="20">
        <v>2.7272619047619049</v>
      </c>
      <c r="X47" s="20">
        <v>2.9049999999999998</v>
      </c>
      <c r="Y47" s="20">
        <v>2.63</v>
      </c>
      <c r="Z47" s="20"/>
      <c r="AA47" s="20">
        <v>2.6614285714285715</v>
      </c>
      <c r="AB47" s="20">
        <v>2.786111111111111</v>
      </c>
      <c r="AC47" s="20"/>
      <c r="AD47" s="20">
        <v>3.0466666666666669</v>
      </c>
      <c r="AE47" s="20">
        <v>2.8233333333333337</v>
      </c>
      <c r="AF47" s="20">
        <v>2.9350000000000001</v>
      </c>
      <c r="AG47" s="20"/>
      <c r="AH47" s="32">
        <f>AVERAGE(T47:AG47)</f>
        <v>2.9325505050505054</v>
      </c>
      <c r="AI47" s="17"/>
    </row>
    <row r="48" spans="2:35" ht="9.9499999999999993" customHeight="1">
      <c r="B48" s="28">
        <v>38</v>
      </c>
      <c r="C48" s="29">
        <v>0.81169999999999998</v>
      </c>
      <c r="D48" s="29">
        <f>'[1]38'!$D$153</f>
        <v>1.8</v>
      </c>
      <c r="E48" s="29">
        <f>'[1]38'!$F$153</f>
        <v>2.7</v>
      </c>
      <c r="F48" s="29">
        <f>'[1]38'!$G$153</f>
        <v>4.28</v>
      </c>
      <c r="S48" s="19">
        <v>2018</v>
      </c>
      <c r="T48" s="20">
        <v>3.98</v>
      </c>
      <c r="U48" s="20"/>
      <c r="V48" s="20">
        <v>3.6944444444444446</v>
      </c>
      <c r="W48" s="20">
        <v>3.45</v>
      </c>
      <c r="X48" s="20">
        <v>3.5074999999999998</v>
      </c>
      <c r="Y48" s="20">
        <v>3.1941666666666664</v>
      </c>
      <c r="Z48" s="20">
        <v>3.0588888888888888</v>
      </c>
      <c r="AA48" s="20">
        <v>2.7927272727272725</v>
      </c>
      <c r="AB48" s="20">
        <v>2.9922222222222223</v>
      </c>
      <c r="AC48" s="20">
        <v>2.9922222222222223</v>
      </c>
      <c r="AD48" s="20">
        <v>3.1033333333333335</v>
      </c>
      <c r="AE48" s="20">
        <v>3.1044444444444448</v>
      </c>
      <c r="AF48" s="20">
        <v>3.0590000000000002</v>
      </c>
      <c r="AG48" s="20">
        <v>3.1187500000000004</v>
      </c>
      <c r="AH48" s="32">
        <f t="shared" ref="AH48:AH55" si="5">AVERAGE(T48:AG48)</f>
        <v>3.2344384226884224</v>
      </c>
      <c r="AI48" s="17"/>
    </row>
    <row r="49" spans="2:35" ht="9.9499999999999993" customHeight="1">
      <c r="B49" s="30">
        <v>39</v>
      </c>
      <c r="C49" s="27">
        <v>0.81169999999999998</v>
      </c>
      <c r="D49" s="27">
        <f>'[1]39'!$D$153</f>
        <v>1.8</v>
      </c>
      <c r="E49" s="27">
        <f>'[1]39'!$F$153</f>
        <v>2.7</v>
      </c>
      <c r="F49" s="27">
        <f>'[1]39'!$G$153</f>
        <v>3.49</v>
      </c>
      <c r="S49" s="19">
        <v>2019</v>
      </c>
      <c r="T49" s="20">
        <v>4.24</v>
      </c>
      <c r="U49" s="20">
        <v>4.1875</v>
      </c>
      <c r="V49" s="20">
        <v>3.3244444444444445</v>
      </c>
      <c r="W49" s="20">
        <v>3.1736363636363634</v>
      </c>
      <c r="X49" s="20">
        <v>3.0999999999999996</v>
      </c>
      <c r="Y49" s="20">
        <v>2.8941666666666666</v>
      </c>
      <c r="Z49" s="20">
        <v>2.6718181818181814</v>
      </c>
      <c r="AA49" s="20">
        <v>2.7936363636363635</v>
      </c>
      <c r="AB49" s="20">
        <v>2.7399999999999998</v>
      </c>
      <c r="AC49" s="20">
        <v>2.7078571428571432</v>
      </c>
      <c r="AD49" s="20">
        <v>2.7253846153846153</v>
      </c>
      <c r="AE49" s="20">
        <v>2.7378571428571425</v>
      </c>
      <c r="AF49" s="20">
        <v>2.7215384615384619</v>
      </c>
      <c r="AG49" s="20">
        <v>2.8533333333333335</v>
      </c>
      <c r="AH49" s="32">
        <f t="shared" si="5"/>
        <v>3.0622266225837653</v>
      </c>
      <c r="AI49" s="17"/>
    </row>
    <row r="50" spans="2:35" ht="9.9499999999999993" customHeight="1">
      <c r="B50" s="28">
        <v>40</v>
      </c>
      <c r="C50" s="29">
        <v>0.81169999999999998</v>
      </c>
      <c r="D50" s="29">
        <f>'[1]40'!$D$153</f>
        <v>1.8</v>
      </c>
      <c r="E50" s="29">
        <f>'[1]40'!$F$153</f>
        <v>2.7</v>
      </c>
      <c r="F50" s="29" t="str">
        <f>'[1]40'!$G$153</f>
        <v>-</v>
      </c>
      <c r="S50" s="19">
        <v>2020</v>
      </c>
      <c r="T50" s="20"/>
      <c r="U50" s="20"/>
      <c r="V50" s="20"/>
      <c r="W50" s="20">
        <v>5.25</v>
      </c>
      <c r="X50" s="20">
        <v>5.25</v>
      </c>
      <c r="Y50" s="20">
        <v>5.12</v>
      </c>
      <c r="Z50" s="20">
        <v>5.12</v>
      </c>
      <c r="AA50" s="20">
        <v>5.04</v>
      </c>
      <c r="AB50" s="20"/>
      <c r="AC50" s="20"/>
      <c r="AD50" s="20"/>
      <c r="AE50" s="20"/>
      <c r="AF50" s="20"/>
      <c r="AG50" s="20"/>
      <c r="AH50" s="32">
        <f t="shared" si="5"/>
        <v>5.1560000000000006</v>
      </c>
      <c r="AI50" s="17"/>
    </row>
    <row r="51" spans="2:35" ht="9.9499999999999993" customHeight="1">
      <c r="B51" s="30">
        <v>41</v>
      </c>
      <c r="C51" s="39"/>
      <c r="D51" s="39"/>
      <c r="E51" s="39"/>
      <c r="F51" s="39"/>
      <c r="S51" s="19">
        <v>2021</v>
      </c>
      <c r="T51" s="20"/>
      <c r="U51" s="20"/>
      <c r="V51" s="20"/>
      <c r="W51" s="20"/>
      <c r="X51" s="20"/>
      <c r="Y51" s="20"/>
      <c r="Z51" s="20">
        <v>3.6</v>
      </c>
      <c r="AA51" s="20"/>
      <c r="AB51" s="20"/>
      <c r="AC51" s="20"/>
      <c r="AD51" s="20"/>
      <c r="AE51" s="20"/>
      <c r="AF51" s="20"/>
      <c r="AG51" s="20"/>
      <c r="AH51" s="32">
        <f t="shared" si="5"/>
        <v>3.6</v>
      </c>
      <c r="AI51" s="17"/>
    </row>
    <row r="52" spans="2:35" ht="9.9499999999999993" customHeight="1">
      <c r="B52" s="28">
        <v>42</v>
      </c>
      <c r="C52" s="33" t="s">
        <v>21</v>
      </c>
      <c r="D52" s="33"/>
      <c r="E52" s="33"/>
      <c r="F52" s="33"/>
      <c r="S52" s="19">
        <v>2022</v>
      </c>
      <c r="T52" s="20"/>
      <c r="U52" s="20"/>
      <c r="V52" s="20">
        <v>5.04</v>
      </c>
      <c r="W52" s="20">
        <v>4.07</v>
      </c>
      <c r="X52" s="20">
        <v>3.78</v>
      </c>
      <c r="Y52" s="20">
        <v>4.09</v>
      </c>
      <c r="Z52" s="20">
        <v>4.07</v>
      </c>
      <c r="AA52" s="20">
        <v>4.07</v>
      </c>
      <c r="AB52" s="20"/>
      <c r="AC52" s="20"/>
      <c r="AD52" s="20"/>
      <c r="AE52" s="20"/>
      <c r="AF52" s="20"/>
      <c r="AG52" s="20"/>
      <c r="AH52" s="32">
        <f t="shared" si="5"/>
        <v>4.1866666666666665</v>
      </c>
      <c r="AI52" s="17"/>
    </row>
    <row r="53" spans="2:35" ht="9.9499999999999993" customHeight="1">
      <c r="B53" s="30">
        <v>43</v>
      </c>
      <c r="C53" s="27"/>
      <c r="D53" s="27"/>
      <c r="E53" s="27"/>
      <c r="F53" s="27"/>
      <c r="S53" s="19" t="s">
        <v>3</v>
      </c>
      <c r="T53" s="20">
        <f>MAX(T47:T52)</f>
        <v>4.24</v>
      </c>
      <c r="U53" s="20">
        <f>MAX(U47:U52)</f>
        <v>4.1875</v>
      </c>
      <c r="V53" s="20">
        <f t="shared" ref="V53:AD53" si="6">MAX(V47:V52)</f>
        <v>5.04</v>
      </c>
      <c r="W53" s="20">
        <f t="shared" si="6"/>
        <v>5.25</v>
      </c>
      <c r="X53" s="20">
        <f t="shared" si="6"/>
        <v>5.25</v>
      </c>
      <c r="Y53" s="20">
        <f t="shared" si="6"/>
        <v>5.12</v>
      </c>
      <c r="Z53" s="20">
        <f t="shared" si="6"/>
        <v>5.12</v>
      </c>
      <c r="AA53" s="20">
        <f t="shared" si="6"/>
        <v>5.04</v>
      </c>
      <c r="AB53" s="20">
        <f t="shared" si="6"/>
        <v>2.9922222222222223</v>
      </c>
      <c r="AC53" s="20">
        <f t="shared" si="6"/>
        <v>2.9922222222222223</v>
      </c>
      <c r="AD53" s="20">
        <f t="shared" si="6"/>
        <v>3.1033333333333335</v>
      </c>
      <c r="AE53" s="20">
        <f t="shared" ref="AE53:AG53" si="7">MAX(AE47:AE52)</f>
        <v>3.1044444444444448</v>
      </c>
      <c r="AF53" s="20">
        <f t="shared" si="7"/>
        <v>3.0590000000000002</v>
      </c>
      <c r="AG53" s="20">
        <f t="shared" si="7"/>
        <v>3.1187500000000004</v>
      </c>
      <c r="AH53" s="32">
        <f t="shared" si="5"/>
        <v>4.11553373015873</v>
      </c>
      <c r="AI53" s="17"/>
    </row>
    <row r="54" spans="2:35" ht="9.9499999999999993" customHeight="1">
      <c r="B54" s="28">
        <v>44</v>
      </c>
      <c r="C54" s="29"/>
      <c r="D54" s="29"/>
      <c r="E54" s="29"/>
      <c r="F54" s="29"/>
      <c r="S54" s="19" t="s">
        <v>4</v>
      </c>
      <c r="T54" s="20">
        <f>MIN(T47:T52)</f>
        <v>3.5780952380952384</v>
      </c>
      <c r="U54" s="20">
        <f>MIN(U47:U52)</f>
        <v>3.2994444444444446</v>
      </c>
      <c r="V54" s="20">
        <f t="shared" ref="V54:AD54" si="8">MIN(V47:V52)</f>
        <v>2.8657142857142857</v>
      </c>
      <c r="W54" s="20">
        <f t="shared" si="8"/>
        <v>2.7272619047619049</v>
      </c>
      <c r="X54" s="20">
        <f t="shared" si="8"/>
        <v>2.9049999999999998</v>
      </c>
      <c r="Y54" s="20">
        <f t="shared" si="8"/>
        <v>2.63</v>
      </c>
      <c r="Z54" s="20">
        <f t="shared" si="8"/>
        <v>2.6718181818181814</v>
      </c>
      <c r="AA54" s="20">
        <f t="shared" si="8"/>
        <v>2.6614285714285715</v>
      </c>
      <c r="AB54" s="20">
        <f t="shared" si="8"/>
        <v>2.7399999999999998</v>
      </c>
      <c r="AC54" s="20">
        <f t="shared" si="8"/>
        <v>2.7078571428571432</v>
      </c>
      <c r="AD54" s="20">
        <f t="shared" si="8"/>
        <v>2.7253846153846153</v>
      </c>
      <c r="AE54" s="20">
        <f t="shared" ref="AE54:AG54" si="9">MIN(AE47:AE52)</f>
        <v>2.7378571428571425</v>
      </c>
      <c r="AF54" s="20">
        <f t="shared" si="9"/>
        <v>2.7215384615384619</v>
      </c>
      <c r="AG54" s="20">
        <f t="shared" si="9"/>
        <v>2.8533333333333335</v>
      </c>
      <c r="AH54" s="32">
        <f t="shared" si="5"/>
        <v>2.8446238087309519</v>
      </c>
      <c r="AI54" s="17"/>
    </row>
    <row r="55" spans="2:35" ht="9.9499999999999993" customHeight="1">
      <c r="B55" s="30">
        <v>45</v>
      </c>
      <c r="C55" s="27"/>
      <c r="D55" s="27"/>
      <c r="E55" s="27"/>
      <c r="F55" s="27"/>
      <c r="S55" s="19" t="s">
        <v>5</v>
      </c>
      <c r="T55" s="20">
        <f>AVERAGE(T47:T52)</f>
        <v>3.932698412698413</v>
      </c>
      <c r="U55" s="20">
        <f>AVERAGE(U47:U52)</f>
        <v>3.7434722222222225</v>
      </c>
      <c r="V55" s="20">
        <f>AVERAGE(V47:V52)</f>
        <v>3.7311507936507935</v>
      </c>
      <c r="W55" s="20">
        <f t="shared" ref="W55:AD55" si="10">AVERAGE(W47:W52)</f>
        <v>3.7341796536796537</v>
      </c>
      <c r="X55" s="20">
        <f t="shared" si="10"/>
        <v>3.7084999999999999</v>
      </c>
      <c r="Y55" s="20">
        <f t="shared" si="10"/>
        <v>3.585666666666667</v>
      </c>
      <c r="Z55" s="20">
        <f t="shared" si="10"/>
        <v>3.7041414141414135</v>
      </c>
      <c r="AA55" s="20">
        <f t="shared" si="10"/>
        <v>3.4715584415584417</v>
      </c>
      <c r="AB55" s="20">
        <f t="shared" si="10"/>
        <v>2.8394444444444442</v>
      </c>
      <c r="AC55" s="20">
        <f t="shared" si="10"/>
        <v>2.8500396825396828</v>
      </c>
      <c r="AD55" s="20">
        <f t="shared" si="10"/>
        <v>2.9584615384615383</v>
      </c>
      <c r="AE55" s="20">
        <f t="shared" ref="AE55:AG55" si="11">AVERAGE(AE47:AE52)</f>
        <v>2.888544973544974</v>
      </c>
      <c r="AF55" s="20">
        <f t="shared" si="11"/>
        <v>2.9051794871794869</v>
      </c>
      <c r="AG55" s="20">
        <f t="shared" si="11"/>
        <v>2.9860416666666669</v>
      </c>
      <c r="AH55" s="32">
        <f t="shared" si="5"/>
        <v>3.3599342426753145</v>
      </c>
      <c r="AI55" s="17"/>
    </row>
    <row r="56" spans="2:35" ht="9.9499999999999993" customHeight="1">
      <c r="B56" s="28">
        <v>46</v>
      </c>
      <c r="C56" s="29"/>
      <c r="D56" s="29"/>
      <c r="E56" s="29"/>
      <c r="F56" s="29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</row>
    <row r="57" spans="2:35" ht="9.9499999999999993" customHeight="1">
      <c r="B57" s="30">
        <v>47</v>
      </c>
      <c r="C57" s="27"/>
      <c r="D57" s="27"/>
      <c r="E57" s="27"/>
      <c r="F57" s="27"/>
      <c r="S57" s="16" t="s">
        <v>1</v>
      </c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</row>
    <row r="58" spans="2:35" ht="9.9499999999999993" customHeight="1">
      <c r="B58" s="28">
        <v>48</v>
      </c>
      <c r="C58" s="29"/>
      <c r="D58" s="29"/>
      <c r="E58" s="29"/>
      <c r="F58" s="29"/>
      <c r="S58" s="17"/>
      <c r="T58" s="18">
        <v>29</v>
      </c>
      <c r="U58" s="18">
        <v>30</v>
      </c>
      <c r="V58" s="18">
        <v>31</v>
      </c>
      <c r="W58" s="18">
        <v>32</v>
      </c>
      <c r="X58" s="18">
        <v>33</v>
      </c>
      <c r="Y58" s="18">
        <v>34</v>
      </c>
      <c r="Z58" s="18">
        <v>35</v>
      </c>
      <c r="AA58" s="18">
        <v>36</v>
      </c>
      <c r="AB58" s="18">
        <v>37</v>
      </c>
      <c r="AC58" s="18">
        <v>38</v>
      </c>
      <c r="AD58" s="18">
        <v>39</v>
      </c>
      <c r="AE58" s="18">
        <v>40</v>
      </c>
      <c r="AF58" s="18">
        <v>41</v>
      </c>
      <c r="AG58" s="18">
        <v>42</v>
      </c>
      <c r="AH58" s="17"/>
      <c r="AI58" s="17"/>
    </row>
    <row r="59" spans="2:35" ht="9.9499999999999993" customHeight="1">
      <c r="B59" s="30">
        <v>49</v>
      </c>
      <c r="C59" s="27"/>
      <c r="D59" s="27"/>
      <c r="E59" s="27"/>
      <c r="F59" s="27"/>
      <c r="S59" s="19" t="s">
        <v>6</v>
      </c>
      <c r="T59" s="20">
        <f t="shared" ref="T59:AD61" si="12">T53</f>
        <v>4.24</v>
      </c>
      <c r="U59" s="20">
        <f>U53</f>
        <v>4.1875</v>
      </c>
      <c r="V59" s="20">
        <f t="shared" si="12"/>
        <v>5.04</v>
      </c>
      <c r="W59" s="20">
        <f t="shared" si="12"/>
        <v>5.25</v>
      </c>
      <c r="X59" s="20">
        <f t="shared" si="12"/>
        <v>5.25</v>
      </c>
      <c r="Y59" s="20">
        <f t="shared" si="12"/>
        <v>5.12</v>
      </c>
      <c r="Z59" s="20">
        <f t="shared" si="12"/>
        <v>5.12</v>
      </c>
      <c r="AA59" s="20">
        <f t="shared" si="12"/>
        <v>5.04</v>
      </c>
      <c r="AB59" s="20">
        <f t="shared" si="12"/>
        <v>2.9922222222222223</v>
      </c>
      <c r="AC59" s="20">
        <f t="shared" si="12"/>
        <v>2.9922222222222223</v>
      </c>
      <c r="AD59" s="20">
        <f t="shared" si="12"/>
        <v>3.1033333333333335</v>
      </c>
      <c r="AE59" s="20">
        <f t="shared" ref="AE59:AG59" si="13">AE53</f>
        <v>3.1044444444444448</v>
      </c>
      <c r="AF59" s="20">
        <f t="shared" si="13"/>
        <v>3.0590000000000002</v>
      </c>
      <c r="AG59" s="20">
        <f t="shared" si="13"/>
        <v>3.1187500000000004</v>
      </c>
      <c r="AH59" s="17"/>
      <c r="AI59" s="17"/>
    </row>
    <row r="60" spans="2:35" ht="9.9499999999999993" customHeight="1">
      <c r="B60" s="28">
        <v>50</v>
      </c>
      <c r="C60" s="29"/>
      <c r="D60" s="29"/>
      <c r="E60" s="29"/>
      <c r="F60" s="29"/>
      <c r="S60" s="19"/>
      <c r="T60" s="20">
        <f t="shared" si="12"/>
        <v>3.5780952380952384</v>
      </c>
      <c r="U60" s="20">
        <f t="shared" si="12"/>
        <v>3.2994444444444446</v>
      </c>
      <c r="V60" s="20">
        <f t="shared" si="12"/>
        <v>2.8657142857142857</v>
      </c>
      <c r="W60" s="20">
        <f t="shared" si="12"/>
        <v>2.7272619047619049</v>
      </c>
      <c r="X60" s="20">
        <f t="shared" si="12"/>
        <v>2.9049999999999998</v>
      </c>
      <c r="Y60" s="20">
        <f t="shared" si="12"/>
        <v>2.63</v>
      </c>
      <c r="Z60" s="20">
        <f t="shared" si="12"/>
        <v>2.6718181818181814</v>
      </c>
      <c r="AA60" s="20">
        <f t="shared" si="12"/>
        <v>2.6614285714285715</v>
      </c>
      <c r="AB60" s="20">
        <f t="shared" si="12"/>
        <v>2.7399999999999998</v>
      </c>
      <c r="AC60" s="20">
        <f t="shared" si="12"/>
        <v>2.7078571428571432</v>
      </c>
      <c r="AD60" s="20">
        <f t="shared" si="12"/>
        <v>2.7253846153846153</v>
      </c>
      <c r="AE60" s="20">
        <f t="shared" ref="AE60:AG60" si="14">AE54</f>
        <v>2.7378571428571425</v>
      </c>
      <c r="AF60" s="20">
        <f t="shared" si="14"/>
        <v>2.7215384615384619</v>
      </c>
      <c r="AG60" s="20">
        <f t="shared" si="14"/>
        <v>2.8533333333333335</v>
      </c>
      <c r="AH60" s="17"/>
      <c r="AI60" s="17"/>
    </row>
    <row r="61" spans="2:35" ht="9.9499999999999993" customHeight="1">
      <c r="B61" s="30">
        <v>51</v>
      </c>
      <c r="C61" s="27"/>
      <c r="D61" s="27"/>
      <c r="E61" s="27"/>
      <c r="F61" s="27"/>
      <c r="S61" s="21" t="str">
        <f>S55</f>
        <v>Promedio 2017 - 2022</v>
      </c>
      <c r="T61" s="22">
        <f t="shared" si="12"/>
        <v>3.932698412698413</v>
      </c>
      <c r="U61" s="22">
        <f>U55</f>
        <v>3.7434722222222225</v>
      </c>
      <c r="V61" s="22">
        <f t="shared" si="12"/>
        <v>3.7311507936507935</v>
      </c>
      <c r="W61" s="22">
        <f t="shared" si="12"/>
        <v>3.7341796536796537</v>
      </c>
      <c r="X61" s="22">
        <f t="shared" si="12"/>
        <v>3.7084999999999999</v>
      </c>
      <c r="Y61" s="22">
        <f t="shared" si="12"/>
        <v>3.585666666666667</v>
      </c>
      <c r="Z61" s="22">
        <f t="shared" si="12"/>
        <v>3.7041414141414135</v>
      </c>
      <c r="AA61" s="22">
        <f t="shared" si="12"/>
        <v>3.4715584415584417</v>
      </c>
      <c r="AB61" s="22">
        <f t="shared" si="12"/>
        <v>2.8394444444444442</v>
      </c>
      <c r="AC61" s="22">
        <f t="shared" si="12"/>
        <v>2.8500396825396828</v>
      </c>
      <c r="AD61" s="22">
        <f t="shared" si="12"/>
        <v>2.9584615384615383</v>
      </c>
      <c r="AE61" s="22">
        <f t="shared" ref="AE61:AG61" si="15">AE55</f>
        <v>2.888544973544974</v>
      </c>
      <c r="AF61" s="22">
        <f t="shared" si="15"/>
        <v>2.9051794871794869</v>
      </c>
      <c r="AG61" s="22">
        <f t="shared" si="15"/>
        <v>2.9860416666666669</v>
      </c>
      <c r="AH61" s="17"/>
      <c r="AI61" s="17"/>
    </row>
    <row r="62" spans="2:35" ht="9.9499999999999993" customHeight="1">
      <c r="B62" s="28">
        <v>52</v>
      </c>
      <c r="C62" s="29"/>
      <c r="D62" s="29"/>
      <c r="E62" s="29"/>
      <c r="F62" s="29"/>
      <c r="S62" s="19">
        <v>2023</v>
      </c>
      <c r="T62" s="23"/>
      <c r="U62" s="23">
        <f>F40</f>
        <v>4.47</v>
      </c>
      <c r="V62" s="23">
        <f>F41</f>
        <v>4.5999999999999996</v>
      </c>
      <c r="W62" s="23">
        <f>F42</f>
        <v>4.5999999999999996</v>
      </c>
      <c r="X62" s="23">
        <f>F43</f>
        <v>4.21</v>
      </c>
      <c r="Y62" s="23">
        <f>F44</f>
        <v>4.13</v>
      </c>
      <c r="Z62" s="23">
        <f>F45</f>
        <v>4.13</v>
      </c>
      <c r="AA62" s="23">
        <f>F46</f>
        <v>4.59</v>
      </c>
      <c r="AB62" s="23">
        <f>F47</f>
        <v>4.28</v>
      </c>
      <c r="AC62" s="23">
        <f>F48</f>
        <v>4.28</v>
      </c>
      <c r="AD62" s="23">
        <f>F49</f>
        <v>3.49</v>
      </c>
      <c r="AE62" s="23"/>
      <c r="AF62" s="23"/>
      <c r="AG62" s="23"/>
      <c r="AH62" s="17"/>
      <c r="AI62" s="17"/>
    </row>
    <row r="63" spans="2:35">
      <c r="B63" s="7"/>
      <c r="C63" s="8"/>
      <c r="D63" s="8"/>
      <c r="E63" s="8"/>
      <c r="F63" s="8"/>
    </row>
    <row r="64" spans="2:35">
      <c r="B64"/>
      <c r="C64"/>
      <c r="D64"/>
      <c r="E64"/>
      <c r="F64"/>
    </row>
    <row r="65" spans="2:34">
      <c r="B65"/>
      <c r="C65"/>
      <c r="D65"/>
      <c r="E65"/>
      <c r="F65"/>
      <c r="S65" s="24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</row>
    <row r="66" spans="2:34">
      <c r="B66"/>
      <c r="C66"/>
      <c r="D66"/>
      <c r="E66"/>
      <c r="F66"/>
      <c r="S66" s="24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</row>
    <row r="67" spans="2:34">
      <c r="B67"/>
      <c r="C67"/>
      <c r="D67"/>
      <c r="E67"/>
      <c r="F67"/>
      <c r="S67" s="24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</row>
    <row r="68" spans="2:34">
      <c r="B68"/>
      <c r="C68"/>
      <c r="D68"/>
      <c r="E68"/>
      <c r="F68"/>
      <c r="S68" s="24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</row>
    <row r="69" spans="2:34">
      <c r="B69"/>
      <c r="C69"/>
      <c r="D69"/>
      <c r="E69"/>
      <c r="F69"/>
      <c r="R69" s="14" t="e">
        <f t="shared" ref="R69:R100" si="16">(D11-C11)/C11</f>
        <v>#DIV/0!</v>
      </c>
      <c r="S69" s="24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</row>
    <row r="70" spans="2:34">
      <c r="B70"/>
      <c r="C70"/>
      <c r="D70"/>
      <c r="E70"/>
      <c r="F70"/>
      <c r="R70" s="14" t="e">
        <f t="shared" si="16"/>
        <v>#DIV/0!</v>
      </c>
      <c r="S70" s="24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</row>
    <row r="71" spans="2:34">
      <c r="B71"/>
      <c r="C71"/>
      <c r="D71"/>
      <c r="E71"/>
      <c r="F71"/>
      <c r="R71" s="14" t="e">
        <f t="shared" si="16"/>
        <v>#DIV/0!</v>
      </c>
      <c r="S71" s="24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</row>
    <row r="72" spans="2:34">
      <c r="R72" s="14" t="e">
        <f t="shared" si="16"/>
        <v>#DIV/0!</v>
      </c>
      <c r="S72" s="24"/>
    </row>
    <row r="73" spans="2:34">
      <c r="R73" s="14" t="e">
        <f t="shared" si="16"/>
        <v>#DIV/0!</v>
      </c>
      <c r="S73" s="24"/>
    </row>
    <row r="74" spans="2:34">
      <c r="R74" s="14" t="e">
        <f t="shared" si="16"/>
        <v>#DIV/0!</v>
      </c>
      <c r="S74" s="24"/>
    </row>
    <row r="75" spans="2:34">
      <c r="R75" s="14" t="e">
        <f t="shared" si="16"/>
        <v>#DIV/0!</v>
      </c>
    </row>
    <row r="76" spans="2:34">
      <c r="R76" s="14" t="e">
        <f t="shared" si="16"/>
        <v>#DIV/0!</v>
      </c>
    </row>
    <row r="77" spans="2:34">
      <c r="R77" s="14" t="e">
        <f t="shared" si="16"/>
        <v>#DIV/0!</v>
      </c>
    </row>
    <row r="78" spans="2:34">
      <c r="R78" s="14" t="e">
        <f t="shared" si="16"/>
        <v>#DIV/0!</v>
      </c>
    </row>
    <row r="79" spans="2:34">
      <c r="R79" s="14" t="e">
        <f t="shared" si="16"/>
        <v>#DIV/0!</v>
      </c>
    </row>
    <row r="80" spans="2:34">
      <c r="R80" s="14" t="e">
        <f>(D22-C22)/C22</f>
        <v>#DIV/0!</v>
      </c>
    </row>
    <row r="81" spans="18:18">
      <c r="R81" s="14" t="e">
        <f>(D23-C23)/C23</f>
        <v>#DIV/0!</v>
      </c>
    </row>
    <row r="82" spans="18:18">
      <c r="R82" s="14" t="e">
        <f t="shared" si="16"/>
        <v>#DIV/0!</v>
      </c>
    </row>
    <row r="83" spans="18:18">
      <c r="R83" s="14" t="e">
        <f t="shared" si="16"/>
        <v>#DIV/0!</v>
      </c>
    </row>
    <row r="84" spans="18:18">
      <c r="R84" s="14" t="e">
        <f t="shared" si="16"/>
        <v>#DIV/0!</v>
      </c>
    </row>
    <row r="85" spans="18:18">
      <c r="R85" s="14" t="e">
        <f t="shared" si="16"/>
        <v>#DIV/0!</v>
      </c>
    </row>
    <row r="86" spans="18:18">
      <c r="R86" s="14" t="e">
        <f t="shared" si="16"/>
        <v>#DIV/0!</v>
      </c>
    </row>
    <row r="87" spans="18:18">
      <c r="R87" s="14" t="e">
        <f t="shared" si="16"/>
        <v>#DIV/0!</v>
      </c>
    </row>
    <row r="88" spans="18:18">
      <c r="R88" s="14" t="e">
        <f t="shared" si="16"/>
        <v>#DIV/0!</v>
      </c>
    </row>
    <row r="89" spans="18:18">
      <c r="R89" s="14" t="e">
        <f t="shared" si="16"/>
        <v>#DIV/0!</v>
      </c>
    </row>
    <row r="90" spans="18:18">
      <c r="R90" s="14" t="e">
        <f t="shared" si="16"/>
        <v>#DIV/0!</v>
      </c>
    </row>
    <row r="91" spans="18:18">
      <c r="R91" s="14" t="e">
        <f t="shared" si="16"/>
        <v>#DIV/0!</v>
      </c>
    </row>
    <row r="92" spans="18:18">
      <c r="R92" s="14" t="e">
        <f t="shared" si="16"/>
        <v>#DIV/0!</v>
      </c>
    </row>
    <row r="93" spans="18:18">
      <c r="R93" s="14" t="e">
        <f t="shared" si="16"/>
        <v>#DIV/0!</v>
      </c>
    </row>
    <row r="94" spans="18:18">
      <c r="R94" s="14" t="e">
        <f t="shared" si="16"/>
        <v>#DIV/0!</v>
      </c>
    </row>
    <row r="95" spans="18:18">
      <c r="R95" s="14" t="e">
        <f t="shared" si="16"/>
        <v>#DIV/0!</v>
      </c>
    </row>
    <row r="96" spans="18:18">
      <c r="R96" s="14" t="e">
        <f>(D38-#REF!)/#REF!</f>
        <v>#REF!</v>
      </c>
    </row>
    <row r="97" spans="18:18">
      <c r="R97" s="14" t="e">
        <f>(D39-#REF!)/#REF!</f>
        <v>#REF!</v>
      </c>
    </row>
    <row r="98" spans="18:18">
      <c r="R98" s="14">
        <f t="shared" si="16"/>
        <v>1.217568067019835</v>
      </c>
    </row>
    <row r="99" spans="18:18">
      <c r="R99" s="14">
        <f t="shared" si="16"/>
        <v>1.217568067019835</v>
      </c>
    </row>
    <row r="100" spans="18:18">
      <c r="R100" s="14">
        <f t="shared" si="16"/>
        <v>-1</v>
      </c>
    </row>
    <row r="101" spans="18:18">
      <c r="R101" s="14" t="e">
        <f t="shared" ref="R101:R118" si="17">(D43-C43)/C43</f>
        <v>#VALUE!</v>
      </c>
    </row>
    <row r="102" spans="18:18">
      <c r="R102" s="14" t="e">
        <f t="shared" si="17"/>
        <v>#VALUE!</v>
      </c>
    </row>
    <row r="103" spans="18:18">
      <c r="R103" s="14" t="e">
        <f t="shared" si="17"/>
        <v>#VALUE!</v>
      </c>
    </row>
    <row r="104" spans="18:18">
      <c r="R104" s="14">
        <f t="shared" si="17"/>
        <v>1.0943698410742886</v>
      </c>
    </row>
    <row r="105" spans="18:18">
      <c r="R105" s="14">
        <f t="shared" si="17"/>
        <v>1.217568067019835</v>
      </c>
    </row>
    <row r="106" spans="18:18">
      <c r="R106" s="14">
        <f t="shared" si="17"/>
        <v>1.217568067019835</v>
      </c>
    </row>
    <row r="107" spans="18:18">
      <c r="R107" s="14">
        <f t="shared" si="17"/>
        <v>1.217568067019835</v>
      </c>
    </row>
    <row r="108" spans="18:18">
      <c r="R108" s="14">
        <f t="shared" si="17"/>
        <v>1.217568067019835</v>
      </c>
    </row>
    <row r="109" spans="18:18">
      <c r="R109" s="14" t="e">
        <f>(C51-#REF!)/#REF!</f>
        <v>#REF!</v>
      </c>
    </row>
    <row r="110" spans="18:18">
      <c r="R110" s="14" t="e">
        <f>(C52-#REF!)/#REF!</f>
        <v>#VALUE!</v>
      </c>
    </row>
    <row r="111" spans="18:18">
      <c r="R111" s="14" t="e">
        <f t="shared" si="17"/>
        <v>#DIV/0!</v>
      </c>
    </row>
    <row r="112" spans="18:18">
      <c r="R112" s="14" t="e">
        <f t="shared" si="17"/>
        <v>#DIV/0!</v>
      </c>
    </row>
    <row r="113" spans="18:18">
      <c r="R113" s="14" t="e">
        <f t="shared" si="17"/>
        <v>#DIV/0!</v>
      </c>
    </row>
    <row r="114" spans="18:18">
      <c r="R114" s="14" t="e">
        <f t="shared" si="17"/>
        <v>#DIV/0!</v>
      </c>
    </row>
    <row r="115" spans="18:18">
      <c r="R115" s="14" t="e">
        <f t="shared" si="17"/>
        <v>#DIV/0!</v>
      </c>
    </row>
    <row r="116" spans="18:18">
      <c r="R116" s="14" t="e">
        <f t="shared" si="17"/>
        <v>#DIV/0!</v>
      </c>
    </row>
    <row r="117" spans="18:18">
      <c r="R117" s="14" t="e">
        <f t="shared" si="17"/>
        <v>#DIV/0!</v>
      </c>
    </row>
    <row r="118" spans="18:18">
      <c r="R118" s="14" t="e">
        <f t="shared" si="17"/>
        <v>#DIV/0!</v>
      </c>
    </row>
  </sheetData>
  <mergeCells count="8">
    <mergeCell ref="C52:F52"/>
    <mergeCell ref="C38:F38"/>
    <mergeCell ref="B9:B10"/>
    <mergeCell ref="C10:F10"/>
    <mergeCell ref="B6:L6"/>
    <mergeCell ref="B7:L8"/>
    <mergeCell ref="C51:F51"/>
    <mergeCell ref="C39:F39"/>
  </mergeCells>
  <printOptions horizontalCentered="1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118"/>
  <sheetViews>
    <sheetView showGridLines="0" tabSelected="1" zoomScale="115" zoomScaleNormal="115" zoomScaleSheetLayoutView="130" workbookViewId="0">
      <selection activeCell="E55" sqref="E55"/>
    </sheetView>
  </sheetViews>
  <sheetFormatPr baseColWidth="10" defaultRowHeight="15"/>
  <cols>
    <col min="1" max="1" width="4.140625" customWidth="1"/>
    <col min="2" max="2" width="5.28515625" style="4" customWidth="1"/>
    <col min="3" max="3" width="6.42578125" style="4" customWidth="1"/>
    <col min="4" max="5" width="7" style="4" customWidth="1"/>
    <col min="6" max="6" width="7.140625" style="4" customWidth="1"/>
    <col min="7" max="7" width="4.85546875" customWidth="1"/>
    <col min="10" max="10" width="10.28515625" customWidth="1"/>
    <col min="12" max="12" width="12.85546875" customWidth="1"/>
    <col min="13" max="13" width="1.5703125" customWidth="1"/>
    <col min="14" max="14" width="6.42578125" style="12" customWidth="1"/>
    <col min="15" max="17" width="6.42578125" style="13" customWidth="1"/>
    <col min="18" max="18" width="11.42578125" style="14" customWidth="1"/>
    <col min="19" max="35" width="11.42578125" style="13" customWidth="1"/>
    <col min="36" max="36" width="11.42578125" style="11" customWidth="1"/>
    <col min="37" max="39" width="11.42578125" style="11"/>
  </cols>
  <sheetData>
    <row r="1" spans="2:39" ht="18" customHeight="1">
      <c r="B1" s="6"/>
      <c r="C1" s="6"/>
      <c r="D1" s="6"/>
      <c r="E1" s="6"/>
      <c r="F1" s="6"/>
      <c r="G1" s="3"/>
      <c r="H1" s="3"/>
      <c r="I1" s="3"/>
      <c r="J1" s="3"/>
      <c r="K1" s="3"/>
      <c r="L1" s="3"/>
      <c r="M1" s="2"/>
    </row>
    <row r="2" spans="2:39" ht="26.25" customHeight="1">
      <c r="B2" s="6"/>
      <c r="C2" s="6"/>
      <c r="D2" s="6"/>
      <c r="E2" s="6"/>
      <c r="F2" s="6"/>
      <c r="G2" s="3"/>
      <c r="H2" s="3"/>
      <c r="I2" s="3"/>
      <c r="J2" s="3"/>
      <c r="K2" s="3"/>
      <c r="L2" s="3"/>
      <c r="M2" s="2"/>
    </row>
    <row r="3" spans="2:39" ht="33">
      <c r="B3" s="6"/>
      <c r="C3" s="6"/>
      <c r="D3" s="6"/>
      <c r="E3" s="6"/>
      <c r="F3" s="6"/>
      <c r="G3" s="3"/>
      <c r="H3" s="3"/>
      <c r="I3" s="3"/>
      <c r="J3" s="3"/>
      <c r="K3" s="3"/>
      <c r="L3" s="3"/>
      <c r="M3" s="2"/>
    </row>
    <row r="4" spans="2:39" ht="39.75" customHeight="1">
      <c r="B4" s="6"/>
      <c r="C4" s="6"/>
      <c r="D4" s="6"/>
      <c r="E4" s="6"/>
      <c r="F4" s="6"/>
      <c r="G4" s="3"/>
      <c r="H4" s="3"/>
      <c r="I4" s="3"/>
      <c r="J4" s="3"/>
      <c r="K4" s="3"/>
      <c r="L4" s="3"/>
      <c r="M4" s="2"/>
    </row>
    <row r="6" spans="2:39" s="5" customFormat="1" ht="25.5" customHeight="1">
      <c r="B6" s="37" t="s">
        <v>16</v>
      </c>
      <c r="C6" s="37"/>
      <c r="D6" s="37"/>
      <c r="E6" s="37"/>
      <c r="F6" s="37"/>
      <c r="G6" s="37"/>
      <c r="H6" s="37"/>
      <c r="I6" s="37"/>
      <c r="J6" s="37"/>
      <c r="K6" s="37"/>
      <c r="L6" s="37"/>
      <c r="N6" s="15"/>
      <c r="O6" s="13"/>
      <c r="P6" s="13"/>
      <c r="Q6" s="13"/>
      <c r="R6" s="14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1"/>
      <c r="AK6" s="11"/>
      <c r="AL6" s="11"/>
      <c r="AM6" s="11"/>
    </row>
    <row r="7" spans="2:39" ht="21.75" customHeight="1">
      <c r="B7" s="38" t="s">
        <v>19</v>
      </c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2:39" ht="48" customHeight="1"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2:39" ht="32.25" customHeight="1">
      <c r="B9" s="34" t="s">
        <v>0</v>
      </c>
      <c r="C9" s="9" t="s">
        <v>7</v>
      </c>
      <c r="D9" s="9" t="s">
        <v>8</v>
      </c>
      <c r="E9" s="9" t="s">
        <v>9</v>
      </c>
      <c r="F9" s="10" t="s">
        <v>10</v>
      </c>
    </row>
    <row r="10" spans="2:39" ht="12.75" customHeight="1">
      <c r="B10" s="34"/>
      <c r="C10" s="35" t="s">
        <v>11</v>
      </c>
      <c r="D10" s="35"/>
      <c r="E10" s="35"/>
      <c r="F10" s="36"/>
    </row>
    <row r="11" spans="2:39" ht="9.9499999999999993" customHeight="1">
      <c r="B11" s="26">
        <v>1</v>
      </c>
      <c r="C11" s="27"/>
      <c r="D11" s="27"/>
      <c r="E11" s="27"/>
      <c r="F11" s="27"/>
    </row>
    <row r="12" spans="2:39" ht="9.9499999999999993" customHeight="1">
      <c r="B12" s="28">
        <v>2</v>
      </c>
      <c r="C12" s="29"/>
      <c r="D12" s="29"/>
      <c r="E12" s="29"/>
      <c r="F12" s="29"/>
    </row>
    <row r="13" spans="2:39" ht="9.9499999999999993" customHeight="1">
      <c r="B13" s="30">
        <v>3</v>
      </c>
      <c r="C13" s="27"/>
      <c r="D13" s="27"/>
      <c r="E13" s="27"/>
      <c r="F13" s="27"/>
    </row>
    <row r="14" spans="2:39" ht="9.9499999999999993" customHeight="1">
      <c r="B14" s="28">
        <v>4</v>
      </c>
      <c r="C14" s="29"/>
      <c r="D14" s="29"/>
      <c r="E14" s="29"/>
      <c r="F14" s="29"/>
    </row>
    <row r="15" spans="2:39" ht="9.9499999999999993" customHeight="1">
      <c r="B15" s="30">
        <v>5</v>
      </c>
      <c r="C15" s="27"/>
      <c r="D15" s="27"/>
      <c r="E15" s="27"/>
      <c r="F15" s="27"/>
    </row>
    <row r="16" spans="2:39" ht="9.9499999999999993" customHeight="1">
      <c r="B16" s="28">
        <v>6</v>
      </c>
      <c r="C16" s="29"/>
      <c r="D16" s="29"/>
      <c r="E16" s="29"/>
      <c r="F16" s="29"/>
    </row>
    <row r="17" spans="2:35" ht="9.9499999999999993" customHeight="1">
      <c r="B17" s="30">
        <v>7</v>
      </c>
      <c r="C17" s="27"/>
      <c r="D17" s="27"/>
      <c r="E17" s="27"/>
      <c r="F17" s="27"/>
    </row>
    <row r="18" spans="2:35" ht="9.9499999999999993" customHeight="1">
      <c r="B18" s="28">
        <v>8</v>
      </c>
      <c r="C18" s="29"/>
      <c r="D18" s="29"/>
      <c r="E18" s="29"/>
      <c r="F18" s="29"/>
    </row>
    <row r="19" spans="2:35" ht="9.9499999999999993" customHeight="1">
      <c r="B19" s="30">
        <v>9</v>
      </c>
      <c r="C19" s="27"/>
      <c r="D19" s="27"/>
      <c r="E19" s="27"/>
      <c r="F19" s="27"/>
    </row>
    <row r="20" spans="2:35" ht="9.9499999999999993" customHeight="1">
      <c r="B20" s="28">
        <v>10</v>
      </c>
      <c r="C20" s="29"/>
      <c r="D20" s="29"/>
      <c r="E20" s="29"/>
      <c r="F20" s="29"/>
    </row>
    <row r="21" spans="2:35" ht="9.9499999999999993" customHeight="1">
      <c r="B21" s="30">
        <v>11</v>
      </c>
      <c r="C21" s="27"/>
      <c r="D21" s="27"/>
      <c r="E21" s="27"/>
      <c r="F21" s="27"/>
    </row>
    <row r="22" spans="2:35" ht="9.9499999999999993" customHeight="1">
      <c r="B22" s="28">
        <v>12</v>
      </c>
      <c r="C22" s="29"/>
      <c r="D22" s="29"/>
      <c r="E22" s="29"/>
      <c r="F22" s="29"/>
    </row>
    <row r="23" spans="2:35" ht="9.9499999999999993" customHeight="1">
      <c r="B23" s="30">
        <v>13</v>
      </c>
      <c r="C23" s="27"/>
      <c r="D23" s="27"/>
      <c r="E23" s="27"/>
      <c r="F23" s="27"/>
      <c r="AI23" s="17"/>
    </row>
    <row r="24" spans="2:35" ht="9.9499999999999993" customHeight="1">
      <c r="B24" s="28">
        <v>14</v>
      </c>
      <c r="C24" s="29"/>
      <c r="D24" s="29"/>
      <c r="E24" s="29"/>
      <c r="F24" s="29"/>
      <c r="S24" s="16" t="s">
        <v>15</v>
      </c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</row>
    <row r="25" spans="2:35" ht="9.9499999999999993" customHeight="1">
      <c r="B25" s="30">
        <v>15</v>
      </c>
      <c r="C25" s="27"/>
      <c r="D25" s="27"/>
      <c r="E25" s="27"/>
      <c r="F25" s="27"/>
      <c r="S25" s="17"/>
      <c r="T25" s="18">
        <v>29</v>
      </c>
      <c r="U25" s="18">
        <v>30</v>
      </c>
      <c r="V25" s="18">
        <v>31</v>
      </c>
      <c r="W25" s="18">
        <v>32</v>
      </c>
      <c r="X25" s="18">
        <v>33</v>
      </c>
      <c r="Y25" s="18">
        <v>34</v>
      </c>
      <c r="Z25" s="18">
        <v>35</v>
      </c>
      <c r="AA25" s="18">
        <v>36</v>
      </c>
      <c r="AB25" s="18">
        <v>37</v>
      </c>
      <c r="AC25" s="18">
        <v>38</v>
      </c>
      <c r="AD25" s="18">
        <v>39</v>
      </c>
      <c r="AE25" s="18">
        <v>40</v>
      </c>
      <c r="AF25" s="18">
        <v>41</v>
      </c>
      <c r="AG25" s="18">
        <v>42</v>
      </c>
      <c r="AH25" s="18" t="s">
        <v>2</v>
      </c>
      <c r="AI25" s="17"/>
    </row>
    <row r="26" spans="2:35" ht="9.9499999999999993" customHeight="1">
      <c r="B26" s="28">
        <v>16</v>
      </c>
      <c r="C26" s="29"/>
      <c r="D26" s="29"/>
      <c r="E26" s="29"/>
      <c r="F26" s="29"/>
      <c r="S26" s="19">
        <v>2017</v>
      </c>
      <c r="T26" s="20"/>
      <c r="U26" s="20"/>
      <c r="V26" s="20"/>
      <c r="W26" s="20"/>
      <c r="X26" s="20">
        <v>1.1499999999999999</v>
      </c>
      <c r="Y26" s="20">
        <v>1.1499999999999999</v>
      </c>
      <c r="Z26" s="20">
        <v>1.1499999999999999</v>
      </c>
      <c r="AA26" s="20">
        <v>1.1499999999999999</v>
      </c>
      <c r="AB26" s="20">
        <v>1.1000000000000001</v>
      </c>
      <c r="AC26" s="20"/>
      <c r="AD26" s="20"/>
      <c r="AE26" s="20"/>
      <c r="AF26" s="20"/>
      <c r="AG26" s="20"/>
      <c r="AH26" s="20"/>
      <c r="AI26" s="17"/>
    </row>
    <row r="27" spans="2:35" ht="9.9499999999999993" customHeight="1">
      <c r="B27" s="30">
        <v>17</v>
      </c>
      <c r="C27" s="27"/>
      <c r="D27" s="27"/>
      <c r="E27" s="27"/>
      <c r="F27" s="27"/>
      <c r="S27" s="19">
        <v>2018</v>
      </c>
      <c r="T27" s="20"/>
      <c r="U27" s="20"/>
      <c r="V27" s="20"/>
      <c r="W27" s="20">
        <v>1.3</v>
      </c>
      <c r="X27" s="20">
        <v>1.3</v>
      </c>
      <c r="Y27" s="20">
        <v>1.3</v>
      </c>
      <c r="Z27" s="20">
        <v>1.3</v>
      </c>
      <c r="AA27" s="20">
        <v>1.1499999999999999</v>
      </c>
      <c r="AB27" s="20">
        <v>1.1499999999999999</v>
      </c>
      <c r="AC27" s="20">
        <v>1.1499999999999999</v>
      </c>
      <c r="AD27" s="20"/>
      <c r="AE27" s="20"/>
      <c r="AF27" s="20"/>
      <c r="AG27" s="20"/>
      <c r="AH27" s="32">
        <f>AVERAGE(T27:AG27)</f>
        <v>1.2357142857142858</v>
      </c>
      <c r="AI27" s="17"/>
    </row>
    <row r="28" spans="2:35" ht="9.9499999999999993" customHeight="1">
      <c r="B28" s="28">
        <v>18</v>
      </c>
      <c r="C28" s="29"/>
      <c r="D28" s="29"/>
      <c r="E28" s="29"/>
      <c r="F28" s="29"/>
      <c r="G28" s="1"/>
      <c r="S28" s="19">
        <v>2019</v>
      </c>
      <c r="T28" s="20"/>
      <c r="U28" s="20"/>
      <c r="V28" s="20"/>
      <c r="W28" s="20"/>
      <c r="X28" s="20"/>
      <c r="Y28" s="20"/>
      <c r="Z28" s="20">
        <v>0.95</v>
      </c>
      <c r="AA28" s="20">
        <v>0.95</v>
      </c>
      <c r="AB28" s="20">
        <v>0.95</v>
      </c>
      <c r="AC28" s="20"/>
      <c r="AD28" s="20"/>
      <c r="AE28" s="20"/>
      <c r="AF28" s="20"/>
      <c r="AG28" s="20"/>
      <c r="AH28" s="32">
        <f t="shared" ref="AH28:AH34" si="0">AVERAGE(T28:AG28)</f>
        <v>0.94999999999999984</v>
      </c>
      <c r="AI28" s="17"/>
    </row>
    <row r="29" spans="2:35" ht="9.9499999999999993" customHeight="1">
      <c r="B29" s="30">
        <v>19</v>
      </c>
      <c r="C29" s="27"/>
      <c r="D29" s="27"/>
      <c r="E29" s="27"/>
      <c r="F29" s="27"/>
      <c r="S29" s="19">
        <v>2020</v>
      </c>
      <c r="T29" s="20"/>
      <c r="U29" s="20"/>
      <c r="V29" s="20">
        <v>1.35</v>
      </c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32">
        <f t="shared" si="0"/>
        <v>1.35</v>
      </c>
      <c r="AI29" s="17"/>
    </row>
    <row r="30" spans="2:35" ht="9.9499999999999993" customHeight="1">
      <c r="B30" s="28">
        <v>20</v>
      </c>
      <c r="C30" s="29"/>
      <c r="D30" s="29"/>
      <c r="E30" s="29"/>
      <c r="F30" s="29"/>
      <c r="S30" s="19">
        <v>2021</v>
      </c>
      <c r="T30" s="20"/>
      <c r="U30" s="20"/>
      <c r="V30" s="20">
        <v>1.35</v>
      </c>
      <c r="W30" s="20">
        <v>1.35</v>
      </c>
      <c r="X30" s="20">
        <v>0.8</v>
      </c>
      <c r="Y30" s="20">
        <v>0.8</v>
      </c>
      <c r="Z30" s="20">
        <v>0.85</v>
      </c>
      <c r="AA30" s="20"/>
      <c r="AB30" s="20"/>
      <c r="AC30" s="20"/>
      <c r="AD30" s="20"/>
      <c r="AE30" s="20"/>
      <c r="AF30" s="20"/>
      <c r="AG30" s="20"/>
      <c r="AH30" s="32">
        <f t="shared" si="0"/>
        <v>1.0299999999999998</v>
      </c>
      <c r="AI30" s="17"/>
    </row>
    <row r="31" spans="2:35" ht="9.9499999999999993" customHeight="1">
      <c r="B31" s="30">
        <v>21</v>
      </c>
      <c r="C31" s="27"/>
      <c r="D31" s="27"/>
      <c r="E31" s="27"/>
      <c r="F31" s="27"/>
      <c r="S31" s="19">
        <v>2022</v>
      </c>
      <c r="T31" s="20"/>
      <c r="U31" s="20"/>
      <c r="V31" s="20"/>
      <c r="W31" s="20"/>
      <c r="X31" s="20"/>
      <c r="Y31" s="20">
        <v>1.5</v>
      </c>
      <c r="Z31" s="20">
        <v>1.5</v>
      </c>
      <c r="AA31" s="20">
        <v>1.5</v>
      </c>
      <c r="AB31" s="20"/>
      <c r="AC31" s="20"/>
      <c r="AD31" s="20"/>
      <c r="AE31" s="20"/>
      <c r="AF31" s="20"/>
      <c r="AG31" s="20"/>
      <c r="AH31" s="32">
        <f t="shared" si="0"/>
        <v>1.5</v>
      </c>
      <c r="AI31" s="17"/>
    </row>
    <row r="32" spans="2:35" ht="9.9499999999999993" customHeight="1">
      <c r="B32" s="28">
        <v>22</v>
      </c>
      <c r="C32" s="29"/>
      <c r="D32" s="29"/>
      <c r="E32" s="29"/>
      <c r="F32" s="29"/>
      <c r="S32" s="19" t="s">
        <v>3</v>
      </c>
      <c r="T32" s="20"/>
      <c r="U32" s="20"/>
      <c r="V32" s="20">
        <f t="shared" ref="V32:AC32" si="1">MAX(V26:V31)</f>
        <v>1.35</v>
      </c>
      <c r="W32" s="20">
        <f t="shared" si="1"/>
        <v>1.35</v>
      </c>
      <c r="X32" s="20">
        <f t="shared" si="1"/>
        <v>1.3</v>
      </c>
      <c r="Y32" s="20">
        <f t="shared" si="1"/>
        <v>1.5</v>
      </c>
      <c r="Z32" s="20">
        <f t="shared" si="1"/>
        <v>1.5</v>
      </c>
      <c r="AA32" s="20">
        <f t="shared" si="1"/>
        <v>1.5</v>
      </c>
      <c r="AB32" s="20">
        <f t="shared" si="1"/>
        <v>1.1499999999999999</v>
      </c>
      <c r="AC32" s="20">
        <f t="shared" si="1"/>
        <v>1.1499999999999999</v>
      </c>
      <c r="AD32" s="20"/>
      <c r="AE32" s="20"/>
      <c r="AF32" s="20"/>
      <c r="AG32" s="20"/>
      <c r="AH32" s="32">
        <f t="shared" si="0"/>
        <v>1.35</v>
      </c>
      <c r="AI32" s="17"/>
    </row>
    <row r="33" spans="2:35" ht="9.9499999999999993" customHeight="1">
      <c r="B33" s="30">
        <v>23</v>
      </c>
      <c r="C33" s="27"/>
      <c r="D33" s="27"/>
      <c r="E33" s="27"/>
      <c r="F33" s="27"/>
      <c r="S33" s="19" t="s">
        <v>4</v>
      </c>
      <c r="T33" s="20"/>
      <c r="U33" s="20"/>
      <c r="V33" s="20">
        <f t="shared" ref="V33:AC33" si="2">MIN(V26:V31)</f>
        <v>1.35</v>
      </c>
      <c r="W33" s="20">
        <f t="shared" si="2"/>
        <v>1.3</v>
      </c>
      <c r="X33" s="20">
        <f t="shared" si="2"/>
        <v>0.8</v>
      </c>
      <c r="Y33" s="20">
        <f t="shared" si="2"/>
        <v>0.8</v>
      </c>
      <c r="Z33" s="20">
        <f t="shared" si="2"/>
        <v>0.85</v>
      </c>
      <c r="AA33" s="20">
        <f t="shared" si="2"/>
        <v>0.95</v>
      </c>
      <c r="AB33" s="20">
        <f t="shared" si="2"/>
        <v>0.95</v>
      </c>
      <c r="AC33" s="20">
        <f t="shared" si="2"/>
        <v>1.1499999999999999</v>
      </c>
      <c r="AD33" s="20"/>
      <c r="AE33" s="20"/>
      <c r="AF33" s="20"/>
      <c r="AG33" s="20"/>
      <c r="AH33" s="32">
        <f t="shared" si="0"/>
        <v>1.01875</v>
      </c>
      <c r="AI33" s="17"/>
    </row>
    <row r="34" spans="2:35" ht="9.9499999999999993" customHeight="1">
      <c r="B34" s="28">
        <v>24</v>
      </c>
      <c r="C34" s="29"/>
      <c r="D34" s="29"/>
      <c r="E34" s="29"/>
      <c r="F34" s="29"/>
      <c r="S34" s="19" t="s">
        <v>5</v>
      </c>
      <c r="T34" s="20"/>
      <c r="U34" s="20"/>
      <c r="V34" s="20">
        <f t="shared" ref="V34:AC34" si="3">AVERAGE(V26:V31)</f>
        <v>1.35</v>
      </c>
      <c r="W34" s="20">
        <f t="shared" si="3"/>
        <v>1.3250000000000002</v>
      </c>
      <c r="X34" s="20">
        <f t="shared" si="3"/>
        <v>1.0833333333333333</v>
      </c>
      <c r="Y34" s="20">
        <f t="shared" si="3"/>
        <v>1.1875</v>
      </c>
      <c r="Z34" s="20">
        <f t="shared" si="3"/>
        <v>1.1499999999999999</v>
      </c>
      <c r="AA34" s="20">
        <f t="shared" si="3"/>
        <v>1.1875</v>
      </c>
      <c r="AB34" s="20">
        <f t="shared" si="3"/>
        <v>1.0666666666666667</v>
      </c>
      <c r="AC34" s="20">
        <f t="shared" si="3"/>
        <v>1.1499999999999999</v>
      </c>
      <c r="AD34" s="20"/>
      <c r="AE34" s="20"/>
      <c r="AF34" s="20"/>
      <c r="AG34" s="20"/>
      <c r="AH34" s="32">
        <f t="shared" si="0"/>
        <v>1.1875</v>
      </c>
      <c r="AI34" s="17"/>
    </row>
    <row r="35" spans="2:35" ht="9.9499999999999993" customHeight="1">
      <c r="B35" s="30">
        <v>25</v>
      </c>
      <c r="C35" s="27"/>
      <c r="D35" s="27"/>
      <c r="E35" s="27"/>
      <c r="F35" s="2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</row>
    <row r="36" spans="2:35" ht="9.9499999999999993" customHeight="1">
      <c r="B36" s="28">
        <v>26</v>
      </c>
      <c r="C36" s="29"/>
      <c r="D36" s="29"/>
      <c r="E36" s="29"/>
      <c r="F36" s="29"/>
      <c r="S36" s="16" t="s">
        <v>1</v>
      </c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</row>
    <row r="37" spans="2:35" ht="9.9499999999999993" customHeight="1">
      <c r="B37" s="26">
        <v>27</v>
      </c>
      <c r="C37" s="27"/>
      <c r="D37" s="27"/>
      <c r="E37" s="27"/>
      <c r="F37" s="27"/>
      <c r="S37" s="17"/>
      <c r="T37" s="18">
        <v>29</v>
      </c>
      <c r="U37" s="18">
        <v>30</v>
      </c>
      <c r="V37" s="18">
        <v>31</v>
      </c>
      <c r="W37" s="18">
        <v>32</v>
      </c>
      <c r="X37" s="18">
        <v>33</v>
      </c>
      <c r="Y37" s="18">
        <v>34</v>
      </c>
      <c r="Z37" s="18">
        <v>35</v>
      </c>
      <c r="AA37" s="18">
        <v>36</v>
      </c>
      <c r="AB37" s="18">
        <v>37</v>
      </c>
      <c r="AC37" s="18">
        <v>38</v>
      </c>
      <c r="AD37" s="18">
        <v>39</v>
      </c>
      <c r="AE37" s="18">
        <v>40</v>
      </c>
      <c r="AF37" s="18">
        <v>41</v>
      </c>
      <c r="AG37" s="18">
        <v>42</v>
      </c>
      <c r="AI37" s="17"/>
    </row>
    <row r="38" spans="2:35" ht="9.9499999999999993" customHeight="1">
      <c r="B38" s="28">
        <v>28</v>
      </c>
      <c r="C38" s="33" t="s">
        <v>20</v>
      </c>
      <c r="D38" s="33"/>
      <c r="E38" s="33"/>
      <c r="F38" s="33"/>
      <c r="S38" s="19" t="s">
        <v>6</v>
      </c>
      <c r="T38" s="20"/>
      <c r="U38" s="20"/>
      <c r="V38" s="20">
        <f t="shared" ref="V38:AC40" si="4">V32</f>
        <v>1.35</v>
      </c>
      <c r="W38" s="20">
        <f t="shared" si="4"/>
        <v>1.35</v>
      </c>
      <c r="X38" s="20">
        <f t="shared" si="4"/>
        <v>1.3</v>
      </c>
      <c r="Y38" s="20">
        <f t="shared" si="4"/>
        <v>1.5</v>
      </c>
      <c r="Z38" s="20">
        <f t="shared" si="4"/>
        <v>1.5</v>
      </c>
      <c r="AA38" s="20">
        <f t="shared" si="4"/>
        <v>1.5</v>
      </c>
      <c r="AB38" s="20">
        <f t="shared" si="4"/>
        <v>1.1499999999999999</v>
      </c>
      <c r="AC38" s="20">
        <f t="shared" si="4"/>
        <v>1.1499999999999999</v>
      </c>
      <c r="AD38" s="20"/>
      <c r="AE38" s="20"/>
      <c r="AF38" s="20"/>
      <c r="AG38" s="20"/>
      <c r="AI38" s="17"/>
    </row>
    <row r="39" spans="2:35" ht="9.9499999999999993" customHeight="1">
      <c r="B39" s="30">
        <v>29</v>
      </c>
      <c r="C39" s="39"/>
      <c r="D39" s="39"/>
      <c r="E39" s="39"/>
      <c r="F39" s="39"/>
      <c r="S39" s="19"/>
      <c r="T39" s="20"/>
      <c r="U39" s="20"/>
      <c r="V39" s="20">
        <f t="shared" si="4"/>
        <v>1.35</v>
      </c>
      <c r="W39" s="20">
        <f t="shared" si="4"/>
        <v>1.3</v>
      </c>
      <c r="X39" s="20">
        <f t="shared" si="4"/>
        <v>0.8</v>
      </c>
      <c r="Y39" s="20">
        <f t="shared" si="4"/>
        <v>0.8</v>
      </c>
      <c r="Z39" s="20">
        <f t="shared" si="4"/>
        <v>0.85</v>
      </c>
      <c r="AA39" s="20">
        <f t="shared" si="4"/>
        <v>0.95</v>
      </c>
      <c r="AB39" s="20">
        <f t="shared" si="4"/>
        <v>0.95</v>
      </c>
      <c r="AC39" s="20">
        <f t="shared" si="4"/>
        <v>1.1499999999999999</v>
      </c>
      <c r="AD39" s="20"/>
      <c r="AE39" s="20"/>
      <c r="AF39" s="20"/>
      <c r="AG39" s="20"/>
      <c r="AI39" s="17"/>
    </row>
    <row r="40" spans="2:35" ht="9.9499999999999993" customHeight="1">
      <c r="B40" s="28">
        <v>30</v>
      </c>
      <c r="C40" s="29">
        <v>0.81169999999999998</v>
      </c>
      <c r="D40" s="29"/>
      <c r="E40" s="29"/>
      <c r="F40" s="29">
        <f>'[1]30'!$G$152</f>
        <v>3.48</v>
      </c>
      <c r="S40" s="21" t="str">
        <f>S34</f>
        <v>Promedio 2017 - 2022</v>
      </c>
      <c r="T40" s="22"/>
      <c r="U40" s="22"/>
      <c r="V40" s="22">
        <f t="shared" si="4"/>
        <v>1.35</v>
      </c>
      <c r="W40" s="22">
        <f t="shared" si="4"/>
        <v>1.3250000000000002</v>
      </c>
      <c r="X40" s="22">
        <f t="shared" si="4"/>
        <v>1.0833333333333333</v>
      </c>
      <c r="Y40" s="22">
        <f t="shared" si="4"/>
        <v>1.1875</v>
      </c>
      <c r="Z40" s="22">
        <f t="shared" si="4"/>
        <v>1.1499999999999999</v>
      </c>
      <c r="AA40" s="22">
        <f t="shared" si="4"/>
        <v>1.1875</v>
      </c>
      <c r="AB40" s="22">
        <f t="shared" si="4"/>
        <v>1.0666666666666667</v>
      </c>
      <c r="AC40" s="22">
        <f t="shared" si="4"/>
        <v>1.1499999999999999</v>
      </c>
      <c r="AD40" s="22"/>
      <c r="AE40" s="22"/>
      <c r="AF40" s="22"/>
      <c r="AG40" s="22"/>
      <c r="AI40" s="17"/>
    </row>
    <row r="41" spans="2:35" ht="9.9499999999999993" customHeight="1">
      <c r="B41" s="30">
        <v>31</v>
      </c>
      <c r="C41" s="27">
        <v>0.81169999999999998</v>
      </c>
      <c r="D41" s="27"/>
      <c r="E41" s="27"/>
      <c r="F41" s="27">
        <f>'[1]31'!$G$152</f>
        <v>3.69</v>
      </c>
      <c r="S41" s="19">
        <v>2023</v>
      </c>
      <c r="T41" s="23"/>
      <c r="U41" s="23"/>
      <c r="V41" s="23"/>
      <c r="W41" s="23"/>
      <c r="X41" s="23"/>
      <c r="Y41" s="23"/>
      <c r="Z41" s="23"/>
      <c r="AA41" s="23">
        <f>D46</f>
        <v>1</v>
      </c>
      <c r="AB41" s="23">
        <f>D47</f>
        <v>1.1000000000000001</v>
      </c>
      <c r="AC41" s="23">
        <f>D48</f>
        <v>1.1000000000000001</v>
      </c>
      <c r="AD41" s="23">
        <f>D49</f>
        <v>1.1000000000000001</v>
      </c>
      <c r="AE41" s="23">
        <f>D50</f>
        <v>1.1000000000000001</v>
      </c>
      <c r="AF41" s="23"/>
      <c r="AG41" s="23"/>
      <c r="AI41" s="17"/>
    </row>
    <row r="42" spans="2:35" ht="9.9499999999999993" customHeight="1">
      <c r="B42" s="28">
        <v>32</v>
      </c>
      <c r="C42" s="29">
        <v>0.81169999999999998</v>
      </c>
      <c r="D42" s="29"/>
      <c r="E42" s="29"/>
      <c r="F42" s="29">
        <f>'[1]32'!$G$152</f>
        <v>3.69</v>
      </c>
    </row>
    <row r="43" spans="2:35" ht="9.9499999999999993" customHeight="1">
      <c r="B43" s="30">
        <v>33</v>
      </c>
      <c r="C43" s="27">
        <v>0.81169999999999998</v>
      </c>
      <c r="D43" s="27"/>
      <c r="E43" s="27"/>
      <c r="F43" s="27">
        <f>'[1]33'!$G$152</f>
        <v>3.83</v>
      </c>
    </row>
    <row r="44" spans="2:35" ht="9.9499999999999993" customHeight="1">
      <c r="B44" s="28">
        <v>34</v>
      </c>
      <c r="C44" s="29">
        <v>0.81169999999999998</v>
      </c>
      <c r="D44" s="29"/>
      <c r="E44" s="29"/>
      <c r="F44" s="29">
        <f>'[1]34'!$G$152</f>
        <v>4.04</v>
      </c>
    </row>
    <row r="45" spans="2:35" ht="9.9499999999999993" customHeight="1">
      <c r="B45" s="30">
        <v>35</v>
      </c>
      <c r="C45" s="27">
        <v>0.81169999999999998</v>
      </c>
      <c r="D45" s="27"/>
      <c r="E45" s="31"/>
      <c r="F45" s="27">
        <f>'[1]35'!$G$152</f>
        <v>4.04</v>
      </c>
      <c r="S45" s="16" t="s">
        <v>14</v>
      </c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</row>
    <row r="46" spans="2:35" ht="9.9499999999999993" customHeight="1">
      <c r="B46" s="28">
        <v>36</v>
      </c>
      <c r="C46" s="29">
        <v>0.81169999999999998</v>
      </c>
      <c r="D46" s="29">
        <f>'[1]36'!$D$152</f>
        <v>1</v>
      </c>
      <c r="E46" s="29">
        <f>'[1]36'!$F$152</f>
        <v>2.4</v>
      </c>
      <c r="F46" s="29">
        <f>'[1]36'!$G$152</f>
        <v>3.79</v>
      </c>
      <c r="S46" s="17"/>
      <c r="T46" s="18">
        <v>29</v>
      </c>
      <c r="U46" s="18">
        <v>30</v>
      </c>
      <c r="V46" s="18">
        <v>31</v>
      </c>
      <c r="W46" s="18">
        <v>32</v>
      </c>
      <c r="X46" s="18">
        <v>33</v>
      </c>
      <c r="Y46" s="18">
        <v>34</v>
      </c>
      <c r="Z46" s="18">
        <v>35</v>
      </c>
      <c r="AA46" s="18">
        <v>36</v>
      </c>
      <c r="AB46" s="18">
        <v>37</v>
      </c>
      <c r="AC46" s="18">
        <v>38</v>
      </c>
      <c r="AD46" s="18">
        <v>39</v>
      </c>
      <c r="AE46" s="18">
        <v>40</v>
      </c>
      <c r="AF46" s="18">
        <v>41</v>
      </c>
      <c r="AG46" s="18">
        <v>42</v>
      </c>
      <c r="AH46" s="18" t="s">
        <v>2</v>
      </c>
      <c r="AI46" s="17"/>
    </row>
    <row r="47" spans="2:35" ht="9.9499999999999993" customHeight="1">
      <c r="B47" s="30">
        <v>37</v>
      </c>
      <c r="C47" s="27">
        <v>0.81169999999999998</v>
      </c>
      <c r="D47" s="27">
        <f>'[1]37'!$D$152</f>
        <v>1.1000000000000001</v>
      </c>
      <c r="E47" s="27">
        <f>'[1]37'!$F$152</f>
        <v>1.9</v>
      </c>
      <c r="F47" s="27">
        <f>'[1]37'!$G$152</f>
        <v>3.89</v>
      </c>
      <c r="S47" s="19">
        <v>2017</v>
      </c>
      <c r="T47" s="20">
        <v>3.5780952380952384</v>
      </c>
      <c r="U47" s="20">
        <v>3.2994444444444446</v>
      </c>
      <c r="V47" s="20">
        <v>2.8657142857142857</v>
      </c>
      <c r="W47" s="20">
        <v>2.7272619047619049</v>
      </c>
      <c r="X47" s="20">
        <v>2.9049999999999998</v>
      </c>
      <c r="Y47" s="20">
        <v>2.63</v>
      </c>
      <c r="Z47" s="20"/>
      <c r="AA47" s="20">
        <v>2.6614285714285715</v>
      </c>
      <c r="AB47" s="20">
        <v>2.786111111111111</v>
      </c>
      <c r="AC47" s="20"/>
      <c r="AD47" s="20">
        <v>3.0466666666666669</v>
      </c>
      <c r="AE47" s="20">
        <v>2.8233333333333337</v>
      </c>
      <c r="AF47" s="20">
        <v>2.9350000000000001</v>
      </c>
      <c r="AG47" s="20"/>
      <c r="AH47" s="32">
        <f>AVERAGE(T47:AG47)</f>
        <v>2.9325505050505054</v>
      </c>
      <c r="AI47" s="17"/>
    </row>
    <row r="48" spans="2:35" ht="9.9499999999999993" customHeight="1">
      <c r="B48" s="28">
        <v>38</v>
      </c>
      <c r="C48" s="29">
        <v>0.81169999999999998</v>
      </c>
      <c r="D48" s="29">
        <f>'[1]38'!$D$152</f>
        <v>1.1000000000000001</v>
      </c>
      <c r="E48" s="29">
        <f>'[1]38'!$F$152</f>
        <v>1.9</v>
      </c>
      <c r="F48" s="29">
        <f>'[1]38'!$G$152</f>
        <v>3.49</v>
      </c>
      <c r="S48" s="19">
        <v>2018</v>
      </c>
      <c r="T48" s="20">
        <v>3.98</v>
      </c>
      <c r="U48" s="20"/>
      <c r="V48" s="20">
        <v>3.6944444444444446</v>
      </c>
      <c r="W48" s="20">
        <v>3.45</v>
      </c>
      <c r="X48" s="20">
        <v>3.5074999999999998</v>
      </c>
      <c r="Y48" s="20">
        <v>3.1941666666666664</v>
      </c>
      <c r="Z48" s="20">
        <v>3.0588888888888888</v>
      </c>
      <c r="AA48" s="20">
        <v>2.7927272727272725</v>
      </c>
      <c r="AB48" s="20">
        <v>2.9922222222222223</v>
      </c>
      <c r="AC48" s="20">
        <v>2.9922222222222223</v>
      </c>
      <c r="AD48" s="20">
        <v>3.1033333333333335</v>
      </c>
      <c r="AE48" s="20">
        <v>3.1044444444444448</v>
      </c>
      <c r="AF48" s="20">
        <v>3.0590000000000002</v>
      </c>
      <c r="AG48" s="20">
        <v>3.1187500000000004</v>
      </c>
      <c r="AH48" s="32">
        <f t="shared" ref="AH48:AH55" si="5">AVERAGE(T48:AG48)</f>
        <v>3.2344384226884224</v>
      </c>
      <c r="AI48" s="17"/>
    </row>
    <row r="49" spans="2:35" ht="9.9499999999999993" customHeight="1">
      <c r="B49" s="30">
        <v>39</v>
      </c>
      <c r="C49" s="27">
        <v>0.81169999999999998</v>
      </c>
      <c r="D49" s="27">
        <f>'[1]39'!$D$152</f>
        <v>1.1000000000000001</v>
      </c>
      <c r="E49" s="27">
        <f>'[1]39'!$F$152</f>
        <v>1.9</v>
      </c>
      <c r="F49" s="27">
        <f>'[1]39'!$G$152</f>
        <v>3.12</v>
      </c>
      <c r="S49" s="19">
        <v>2019</v>
      </c>
      <c r="T49" s="20">
        <v>4.24</v>
      </c>
      <c r="U49" s="20">
        <v>4.1875</v>
      </c>
      <c r="V49" s="20">
        <v>3.3244444444444445</v>
      </c>
      <c r="W49" s="20">
        <v>3.1736363636363634</v>
      </c>
      <c r="X49" s="20">
        <v>3.0999999999999996</v>
      </c>
      <c r="Y49" s="20">
        <v>2.8941666666666666</v>
      </c>
      <c r="Z49" s="20">
        <v>2.6718181818181814</v>
      </c>
      <c r="AA49" s="20">
        <v>2.7936363636363635</v>
      </c>
      <c r="AB49" s="20">
        <v>2.7399999999999998</v>
      </c>
      <c r="AC49" s="20">
        <v>2.7078571428571432</v>
      </c>
      <c r="AD49" s="20">
        <v>2.7253846153846153</v>
      </c>
      <c r="AE49" s="20">
        <v>2.7378571428571425</v>
      </c>
      <c r="AF49" s="20">
        <v>2.7215384615384619</v>
      </c>
      <c r="AG49" s="20">
        <v>2.8533333333333335</v>
      </c>
      <c r="AH49" s="32">
        <f t="shared" si="5"/>
        <v>3.0622266225837653</v>
      </c>
      <c r="AI49" s="17"/>
    </row>
    <row r="50" spans="2:35" ht="9.9499999999999993" customHeight="1">
      <c r="B50" s="28">
        <v>40</v>
      </c>
      <c r="C50" s="29">
        <v>0.81169999999999998</v>
      </c>
      <c r="D50" s="29">
        <f>'[1]40'!$D$152</f>
        <v>1.1000000000000001</v>
      </c>
      <c r="E50" s="29">
        <f>'[1]40'!$F$152</f>
        <v>1.9</v>
      </c>
      <c r="F50" s="29">
        <f>'[1]40'!$G$152</f>
        <v>3.41</v>
      </c>
      <c r="S50" s="19">
        <v>2020</v>
      </c>
      <c r="T50" s="20"/>
      <c r="U50" s="20"/>
      <c r="V50" s="20">
        <v>3.91</v>
      </c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32">
        <f t="shared" si="5"/>
        <v>3.91</v>
      </c>
      <c r="AI50" s="17"/>
    </row>
    <row r="51" spans="2:35" ht="9.9499999999999993" customHeight="1">
      <c r="B51" s="30">
        <v>41</v>
      </c>
      <c r="C51" s="39"/>
      <c r="D51" s="39"/>
      <c r="E51" s="39"/>
      <c r="F51" s="39"/>
      <c r="S51" s="19">
        <v>2021</v>
      </c>
      <c r="T51" s="20"/>
      <c r="U51" s="20"/>
      <c r="V51" s="20">
        <v>3.91</v>
      </c>
      <c r="W51" s="20">
        <v>3.93</v>
      </c>
      <c r="X51" s="20">
        <v>3.4</v>
      </c>
      <c r="Y51" s="20">
        <v>3.29</v>
      </c>
      <c r="Z51" s="20">
        <v>3</v>
      </c>
      <c r="AA51" s="20"/>
      <c r="AB51" s="20"/>
      <c r="AC51" s="20"/>
      <c r="AD51" s="20"/>
      <c r="AE51" s="20"/>
      <c r="AF51" s="20"/>
      <c r="AG51" s="20"/>
      <c r="AH51" s="32">
        <f t="shared" si="5"/>
        <v>3.5060000000000002</v>
      </c>
      <c r="AI51" s="17"/>
    </row>
    <row r="52" spans="2:35" ht="9.9499999999999993" customHeight="1">
      <c r="B52" s="28">
        <v>42</v>
      </c>
      <c r="C52" s="33" t="s">
        <v>21</v>
      </c>
      <c r="D52" s="33"/>
      <c r="E52" s="33"/>
      <c r="F52" s="33"/>
      <c r="S52" s="19">
        <v>2022</v>
      </c>
      <c r="T52" s="20"/>
      <c r="U52" s="20"/>
      <c r="V52" s="20"/>
      <c r="W52" s="20"/>
      <c r="X52" s="20"/>
      <c r="Y52" s="20">
        <v>4.0199999999999996</v>
      </c>
      <c r="Z52" s="20">
        <v>4.68</v>
      </c>
      <c r="AA52" s="20">
        <v>4.5999999999999996</v>
      </c>
      <c r="AB52" s="20"/>
      <c r="AC52" s="20"/>
      <c r="AD52" s="20"/>
      <c r="AE52" s="20"/>
      <c r="AF52" s="20"/>
      <c r="AG52" s="20"/>
      <c r="AH52" s="32">
        <f t="shared" si="5"/>
        <v>4.4333333333333327</v>
      </c>
      <c r="AI52" s="17"/>
    </row>
    <row r="53" spans="2:35" ht="9.9499999999999993" customHeight="1">
      <c r="B53" s="30">
        <v>43</v>
      </c>
      <c r="C53" s="27"/>
      <c r="D53" s="27"/>
      <c r="E53" s="27"/>
      <c r="F53" s="27"/>
      <c r="S53" s="19" t="s">
        <v>3</v>
      </c>
      <c r="T53" s="20">
        <f>MAX(T47:T52)</f>
        <v>4.24</v>
      </c>
      <c r="U53" s="20">
        <f>MAX(U47:U52)</f>
        <v>4.1875</v>
      </c>
      <c r="V53" s="20">
        <f t="shared" ref="V53:AG53" si="6">MAX(V47:V52)</f>
        <v>3.91</v>
      </c>
      <c r="W53" s="20">
        <f t="shared" si="6"/>
        <v>3.93</v>
      </c>
      <c r="X53" s="20">
        <f t="shared" si="6"/>
        <v>3.5074999999999998</v>
      </c>
      <c r="Y53" s="20">
        <f t="shared" si="6"/>
        <v>4.0199999999999996</v>
      </c>
      <c r="Z53" s="20">
        <f t="shared" si="6"/>
        <v>4.68</v>
      </c>
      <c r="AA53" s="20">
        <f t="shared" si="6"/>
        <v>4.5999999999999996</v>
      </c>
      <c r="AB53" s="20">
        <f t="shared" si="6"/>
        <v>2.9922222222222223</v>
      </c>
      <c r="AC53" s="20">
        <f t="shared" si="6"/>
        <v>2.9922222222222223</v>
      </c>
      <c r="AD53" s="20">
        <f t="shared" si="6"/>
        <v>3.1033333333333335</v>
      </c>
      <c r="AE53" s="20">
        <f t="shared" si="6"/>
        <v>3.1044444444444448</v>
      </c>
      <c r="AF53" s="20">
        <f t="shared" si="6"/>
        <v>3.0590000000000002</v>
      </c>
      <c r="AG53" s="20">
        <f t="shared" si="6"/>
        <v>3.1187500000000004</v>
      </c>
      <c r="AH53" s="32">
        <f t="shared" si="5"/>
        <v>3.6746408730158735</v>
      </c>
      <c r="AI53" s="17"/>
    </row>
    <row r="54" spans="2:35" ht="9.9499999999999993" customHeight="1">
      <c r="B54" s="28">
        <v>44</v>
      </c>
      <c r="C54" s="29"/>
      <c r="D54" s="29"/>
      <c r="E54" s="29"/>
      <c r="F54" s="29"/>
      <c r="S54" s="19" t="s">
        <v>4</v>
      </c>
      <c r="T54" s="20">
        <f>MIN(T47:T52)</f>
        <v>3.5780952380952384</v>
      </c>
      <c r="U54" s="20">
        <f>MIN(U47:U52)</f>
        <v>3.2994444444444446</v>
      </c>
      <c r="V54" s="20">
        <f t="shared" ref="V54:AG54" si="7">MIN(V47:V52)</f>
        <v>2.8657142857142857</v>
      </c>
      <c r="W54" s="20">
        <f t="shared" si="7"/>
        <v>2.7272619047619049</v>
      </c>
      <c r="X54" s="20">
        <f t="shared" si="7"/>
        <v>2.9049999999999998</v>
      </c>
      <c r="Y54" s="20">
        <f t="shared" si="7"/>
        <v>2.63</v>
      </c>
      <c r="Z54" s="20">
        <f t="shared" si="7"/>
        <v>2.6718181818181814</v>
      </c>
      <c r="AA54" s="20">
        <f t="shared" si="7"/>
        <v>2.6614285714285715</v>
      </c>
      <c r="AB54" s="20">
        <f t="shared" si="7"/>
        <v>2.7399999999999998</v>
      </c>
      <c r="AC54" s="20">
        <f t="shared" si="7"/>
        <v>2.7078571428571432</v>
      </c>
      <c r="AD54" s="20">
        <f t="shared" si="7"/>
        <v>2.7253846153846153</v>
      </c>
      <c r="AE54" s="20">
        <f t="shared" si="7"/>
        <v>2.7378571428571425</v>
      </c>
      <c r="AF54" s="20">
        <f t="shared" si="7"/>
        <v>2.7215384615384619</v>
      </c>
      <c r="AG54" s="20">
        <f t="shared" si="7"/>
        <v>2.8533333333333335</v>
      </c>
      <c r="AH54" s="32">
        <f t="shared" si="5"/>
        <v>2.8446238087309519</v>
      </c>
      <c r="AI54" s="17"/>
    </row>
    <row r="55" spans="2:35" ht="9.9499999999999993" customHeight="1">
      <c r="B55" s="30">
        <v>45</v>
      </c>
      <c r="C55" s="27"/>
      <c r="D55" s="27"/>
      <c r="E55" s="27"/>
      <c r="F55" s="27"/>
      <c r="S55" s="19" t="s">
        <v>5</v>
      </c>
      <c r="T55" s="20">
        <f>AVERAGE(T47:T52)</f>
        <v>3.932698412698413</v>
      </c>
      <c r="U55" s="20">
        <f>AVERAGE(U47:U52)</f>
        <v>3.7434722222222225</v>
      </c>
      <c r="V55" s="20">
        <f>AVERAGE(V47:V52)</f>
        <v>3.540920634920635</v>
      </c>
      <c r="W55" s="20">
        <f t="shared" ref="W55:AG55" si="8">AVERAGE(W47:W52)</f>
        <v>3.3202245670995669</v>
      </c>
      <c r="X55" s="20">
        <f t="shared" si="8"/>
        <v>3.2281249999999999</v>
      </c>
      <c r="Y55" s="20">
        <f t="shared" si="8"/>
        <v>3.2056666666666667</v>
      </c>
      <c r="Z55" s="20">
        <f t="shared" si="8"/>
        <v>3.3526767676767673</v>
      </c>
      <c r="AA55" s="20">
        <f t="shared" si="8"/>
        <v>3.2119480519480517</v>
      </c>
      <c r="AB55" s="20">
        <f t="shared" si="8"/>
        <v>2.8394444444444442</v>
      </c>
      <c r="AC55" s="20">
        <f t="shared" si="8"/>
        <v>2.8500396825396828</v>
      </c>
      <c r="AD55" s="20">
        <f t="shared" si="8"/>
        <v>2.9584615384615383</v>
      </c>
      <c r="AE55" s="20">
        <f t="shared" si="8"/>
        <v>2.888544973544974</v>
      </c>
      <c r="AF55" s="20">
        <f t="shared" si="8"/>
        <v>2.9051794871794869</v>
      </c>
      <c r="AG55" s="20">
        <f t="shared" si="8"/>
        <v>2.9860416666666669</v>
      </c>
      <c r="AH55" s="32">
        <f t="shared" si="5"/>
        <v>3.2116745797192223</v>
      </c>
      <c r="AI55" s="17"/>
    </row>
    <row r="56" spans="2:35" ht="9.9499999999999993" customHeight="1">
      <c r="B56" s="28">
        <v>46</v>
      </c>
      <c r="C56" s="29"/>
      <c r="D56" s="29"/>
      <c r="E56" s="29"/>
      <c r="F56" s="29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</row>
    <row r="57" spans="2:35" ht="9.9499999999999993" customHeight="1">
      <c r="B57" s="30">
        <v>47</v>
      </c>
      <c r="C57" s="27"/>
      <c r="D57" s="27"/>
      <c r="E57" s="27"/>
      <c r="F57" s="27"/>
      <c r="S57" s="16" t="s">
        <v>1</v>
      </c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</row>
    <row r="58" spans="2:35" ht="9.9499999999999993" customHeight="1">
      <c r="B58" s="28">
        <v>48</v>
      </c>
      <c r="C58" s="29"/>
      <c r="D58" s="29"/>
      <c r="E58" s="29"/>
      <c r="F58" s="29"/>
      <c r="S58" s="17"/>
      <c r="T58" s="18">
        <v>29</v>
      </c>
      <c r="U58" s="18">
        <v>30</v>
      </c>
      <c r="V58" s="18">
        <v>31</v>
      </c>
      <c r="W58" s="18">
        <v>32</v>
      </c>
      <c r="X58" s="18">
        <v>33</v>
      </c>
      <c r="Y58" s="18">
        <v>34</v>
      </c>
      <c r="Z58" s="18">
        <v>35</v>
      </c>
      <c r="AA58" s="18">
        <v>36</v>
      </c>
      <c r="AB58" s="18">
        <v>37</v>
      </c>
      <c r="AC58" s="18">
        <v>38</v>
      </c>
      <c r="AD58" s="18">
        <v>39</v>
      </c>
      <c r="AE58" s="18">
        <v>40</v>
      </c>
      <c r="AF58" s="18">
        <v>41</v>
      </c>
      <c r="AG58" s="18">
        <v>42</v>
      </c>
      <c r="AH58" s="17"/>
      <c r="AI58" s="17"/>
    </row>
    <row r="59" spans="2:35" ht="9.9499999999999993" customHeight="1">
      <c r="B59" s="30">
        <v>49</v>
      </c>
      <c r="C59" s="27"/>
      <c r="D59" s="27"/>
      <c r="E59" s="27"/>
      <c r="F59" s="27"/>
      <c r="S59" s="19" t="s">
        <v>6</v>
      </c>
      <c r="T59" s="20">
        <f t="shared" ref="T59:AG61" si="9">T53</f>
        <v>4.24</v>
      </c>
      <c r="U59" s="20">
        <f>U53</f>
        <v>4.1875</v>
      </c>
      <c r="V59" s="20">
        <f t="shared" si="9"/>
        <v>3.91</v>
      </c>
      <c r="W59" s="20">
        <f t="shared" si="9"/>
        <v>3.93</v>
      </c>
      <c r="X59" s="20">
        <f t="shared" si="9"/>
        <v>3.5074999999999998</v>
      </c>
      <c r="Y59" s="20">
        <f t="shared" si="9"/>
        <v>4.0199999999999996</v>
      </c>
      <c r="Z59" s="20">
        <f t="shared" si="9"/>
        <v>4.68</v>
      </c>
      <c r="AA59" s="20">
        <f t="shared" si="9"/>
        <v>4.5999999999999996</v>
      </c>
      <c r="AB59" s="20">
        <f t="shared" si="9"/>
        <v>2.9922222222222223</v>
      </c>
      <c r="AC59" s="20">
        <f t="shared" si="9"/>
        <v>2.9922222222222223</v>
      </c>
      <c r="AD59" s="20">
        <f t="shared" si="9"/>
        <v>3.1033333333333335</v>
      </c>
      <c r="AE59" s="20">
        <f t="shared" si="9"/>
        <v>3.1044444444444448</v>
      </c>
      <c r="AF59" s="20">
        <f t="shared" si="9"/>
        <v>3.0590000000000002</v>
      </c>
      <c r="AG59" s="20">
        <f t="shared" si="9"/>
        <v>3.1187500000000004</v>
      </c>
      <c r="AH59" s="17"/>
      <c r="AI59" s="17"/>
    </row>
    <row r="60" spans="2:35" ht="9.9499999999999993" customHeight="1">
      <c r="B60" s="28">
        <v>50</v>
      </c>
      <c r="C60" s="29"/>
      <c r="D60" s="29"/>
      <c r="E60" s="29"/>
      <c r="F60" s="29"/>
      <c r="S60" s="19"/>
      <c r="T60" s="20">
        <f t="shared" si="9"/>
        <v>3.5780952380952384</v>
      </c>
      <c r="U60" s="20">
        <f t="shared" si="9"/>
        <v>3.2994444444444446</v>
      </c>
      <c r="V60" s="20">
        <f t="shared" si="9"/>
        <v>2.8657142857142857</v>
      </c>
      <c r="W60" s="20">
        <f t="shared" si="9"/>
        <v>2.7272619047619049</v>
      </c>
      <c r="X60" s="20">
        <f t="shared" si="9"/>
        <v>2.9049999999999998</v>
      </c>
      <c r="Y60" s="20">
        <f t="shared" si="9"/>
        <v>2.63</v>
      </c>
      <c r="Z60" s="20">
        <f t="shared" si="9"/>
        <v>2.6718181818181814</v>
      </c>
      <c r="AA60" s="20">
        <f t="shared" si="9"/>
        <v>2.6614285714285715</v>
      </c>
      <c r="AB60" s="20">
        <f t="shared" si="9"/>
        <v>2.7399999999999998</v>
      </c>
      <c r="AC60" s="20">
        <f t="shared" si="9"/>
        <v>2.7078571428571432</v>
      </c>
      <c r="AD60" s="20">
        <f t="shared" si="9"/>
        <v>2.7253846153846153</v>
      </c>
      <c r="AE60" s="20">
        <f t="shared" si="9"/>
        <v>2.7378571428571425</v>
      </c>
      <c r="AF60" s="20">
        <f t="shared" si="9"/>
        <v>2.7215384615384619</v>
      </c>
      <c r="AG60" s="20">
        <f t="shared" si="9"/>
        <v>2.8533333333333335</v>
      </c>
      <c r="AH60" s="17"/>
      <c r="AI60" s="17"/>
    </row>
    <row r="61" spans="2:35" ht="9.9499999999999993" customHeight="1">
      <c r="B61" s="30">
        <v>51</v>
      </c>
      <c r="C61" s="27"/>
      <c r="D61" s="27"/>
      <c r="E61" s="27"/>
      <c r="F61" s="27"/>
      <c r="S61" s="21" t="str">
        <f>S55</f>
        <v>Promedio 2017 - 2022</v>
      </c>
      <c r="T61" s="22">
        <f t="shared" si="9"/>
        <v>3.932698412698413</v>
      </c>
      <c r="U61" s="22">
        <f>U55</f>
        <v>3.7434722222222225</v>
      </c>
      <c r="V61" s="22">
        <f t="shared" si="9"/>
        <v>3.540920634920635</v>
      </c>
      <c r="W61" s="22">
        <f t="shared" si="9"/>
        <v>3.3202245670995669</v>
      </c>
      <c r="X61" s="22">
        <f t="shared" si="9"/>
        <v>3.2281249999999999</v>
      </c>
      <c r="Y61" s="22">
        <f t="shared" si="9"/>
        <v>3.2056666666666667</v>
      </c>
      <c r="Z61" s="22">
        <f t="shared" si="9"/>
        <v>3.3526767676767673</v>
      </c>
      <c r="AA61" s="22">
        <f t="shared" si="9"/>
        <v>3.2119480519480517</v>
      </c>
      <c r="AB61" s="22">
        <f t="shared" si="9"/>
        <v>2.8394444444444442</v>
      </c>
      <c r="AC61" s="22">
        <f t="shared" si="9"/>
        <v>2.8500396825396828</v>
      </c>
      <c r="AD61" s="22">
        <f t="shared" si="9"/>
        <v>2.9584615384615383</v>
      </c>
      <c r="AE61" s="22">
        <f t="shared" si="9"/>
        <v>2.888544973544974</v>
      </c>
      <c r="AF61" s="22">
        <f t="shared" si="9"/>
        <v>2.9051794871794869</v>
      </c>
      <c r="AG61" s="22">
        <f t="shared" si="9"/>
        <v>2.9860416666666669</v>
      </c>
      <c r="AH61" s="17"/>
      <c r="AI61" s="17"/>
    </row>
    <row r="62" spans="2:35" ht="9.9499999999999993" customHeight="1">
      <c r="B62" s="28">
        <v>52</v>
      </c>
      <c r="C62" s="29"/>
      <c r="D62" s="29"/>
      <c r="E62" s="29"/>
      <c r="F62" s="29"/>
      <c r="S62" s="19">
        <v>2023</v>
      </c>
      <c r="T62" s="23"/>
      <c r="U62" s="23">
        <f>F40</f>
        <v>3.48</v>
      </c>
      <c r="V62" s="23">
        <f>F41</f>
        <v>3.69</v>
      </c>
      <c r="W62" s="23">
        <f>F42</f>
        <v>3.69</v>
      </c>
      <c r="X62" s="23">
        <f>F43</f>
        <v>3.83</v>
      </c>
      <c r="Y62" s="23">
        <f>F44</f>
        <v>4.04</v>
      </c>
      <c r="Z62" s="23">
        <f>F45</f>
        <v>4.04</v>
      </c>
      <c r="AA62" s="23">
        <f>F46</f>
        <v>3.79</v>
      </c>
      <c r="AB62" s="23">
        <f>F47</f>
        <v>3.89</v>
      </c>
      <c r="AC62" s="23">
        <f>F48</f>
        <v>3.49</v>
      </c>
      <c r="AD62" s="23">
        <f>F49</f>
        <v>3.12</v>
      </c>
      <c r="AE62" s="23">
        <f>F50</f>
        <v>3.41</v>
      </c>
      <c r="AF62" s="23"/>
      <c r="AG62" s="23"/>
      <c r="AH62" s="17"/>
      <c r="AI62" s="17"/>
    </row>
    <row r="63" spans="2:35">
      <c r="B63" s="7"/>
      <c r="C63" s="8"/>
      <c r="D63" s="8"/>
      <c r="E63" s="8"/>
      <c r="F63" s="8"/>
    </row>
    <row r="64" spans="2:35">
      <c r="B64"/>
      <c r="C64"/>
      <c r="D64"/>
      <c r="E64"/>
      <c r="F64"/>
    </row>
    <row r="65" spans="2:34">
      <c r="B65"/>
      <c r="C65"/>
      <c r="D65"/>
      <c r="E65"/>
      <c r="F65"/>
      <c r="S65" s="24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</row>
    <row r="66" spans="2:34">
      <c r="B66"/>
      <c r="C66"/>
      <c r="D66"/>
      <c r="E66"/>
      <c r="F66"/>
      <c r="S66" s="24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</row>
    <row r="67" spans="2:34">
      <c r="B67"/>
      <c r="C67"/>
      <c r="D67"/>
      <c r="E67"/>
      <c r="F67"/>
      <c r="S67" s="24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</row>
    <row r="68" spans="2:34">
      <c r="B68"/>
      <c r="C68"/>
      <c r="D68"/>
      <c r="E68"/>
      <c r="F68"/>
      <c r="S68" s="24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</row>
    <row r="69" spans="2:34">
      <c r="B69"/>
      <c r="C69"/>
      <c r="D69"/>
      <c r="E69"/>
      <c r="F69"/>
      <c r="R69" s="14" t="e">
        <f t="shared" ref="R69:R118" si="10">(D11-C11)/C11</f>
        <v>#DIV/0!</v>
      </c>
      <c r="S69" s="24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</row>
    <row r="70" spans="2:34">
      <c r="B70"/>
      <c r="C70"/>
      <c r="D70"/>
      <c r="E70"/>
      <c r="F70"/>
      <c r="R70" s="14" t="e">
        <f t="shared" si="10"/>
        <v>#DIV/0!</v>
      </c>
      <c r="S70" s="24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</row>
    <row r="71" spans="2:34">
      <c r="B71"/>
      <c r="C71"/>
      <c r="D71"/>
      <c r="E71"/>
      <c r="F71"/>
      <c r="R71" s="14" t="e">
        <f t="shared" si="10"/>
        <v>#DIV/0!</v>
      </c>
      <c r="S71" s="24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</row>
    <row r="72" spans="2:34">
      <c r="R72" s="14" t="e">
        <f t="shared" si="10"/>
        <v>#DIV/0!</v>
      </c>
      <c r="S72" s="24"/>
    </row>
    <row r="73" spans="2:34">
      <c r="R73" s="14" t="e">
        <f t="shared" si="10"/>
        <v>#DIV/0!</v>
      </c>
      <c r="S73" s="24"/>
    </row>
    <row r="74" spans="2:34">
      <c r="R74" s="14" t="e">
        <f t="shared" si="10"/>
        <v>#DIV/0!</v>
      </c>
      <c r="S74" s="24"/>
    </row>
    <row r="75" spans="2:34">
      <c r="R75" s="14" t="e">
        <f t="shared" si="10"/>
        <v>#DIV/0!</v>
      </c>
    </row>
    <row r="76" spans="2:34">
      <c r="R76" s="14" t="e">
        <f t="shared" si="10"/>
        <v>#DIV/0!</v>
      </c>
    </row>
    <row r="77" spans="2:34">
      <c r="R77" s="14" t="e">
        <f t="shared" si="10"/>
        <v>#DIV/0!</v>
      </c>
    </row>
    <row r="78" spans="2:34">
      <c r="R78" s="14" t="e">
        <f t="shared" si="10"/>
        <v>#DIV/0!</v>
      </c>
    </row>
    <row r="79" spans="2:34">
      <c r="R79" s="14" t="e">
        <f t="shared" si="10"/>
        <v>#DIV/0!</v>
      </c>
    </row>
    <row r="80" spans="2:34">
      <c r="R80" s="14" t="e">
        <f>(D22-C22)/C22</f>
        <v>#DIV/0!</v>
      </c>
    </row>
    <row r="81" spans="18:18">
      <c r="R81" s="14" t="e">
        <f>(D23-C23)/C23</f>
        <v>#DIV/0!</v>
      </c>
    </row>
    <row r="82" spans="18:18">
      <c r="R82" s="14" t="e">
        <f t="shared" si="10"/>
        <v>#DIV/0!</v>
      </c>
    </row>
    <row r="83" spans="18:18">
      <c r="R83" s="14" t="e">
        <f t="shared" si="10"/>
        <v>#DIV/0!</v>
      </c>
    </row>
    <row r="84" spans="18:18">
      <c r="R84" s="14" t="e">
        <f t="shared" si="10"/>
        <v>#DIV/0!</v>
      </c>
    </row>
    <row r="85" spans="18:18">
      <c r="R85" s="14" t="e">
        <f t="shared" si="10"/>
        <v>#DIV/0!</v>
      </c>
    </row>
    <row r="86" spans="18:18">
      <c r="R86" s="14" t="e">
        <f t="shared" si="10"/>
        <v>#DIV/0!</v>
      </c>
    </row>
    <row r="87" spans="18:18">
      <c r="R87" s="14" t="e">
        <f t="shared" si="10"/>
        <v>#DIV/0!</v>
      </c>
    </row>
    <row r="88" spans="18:18">
      <c r="R88" s="14" t="e">
        <f t="shared" si="10"/>
        <v>#DIV/0!</v>
      </c>
    </row>
    <row r="89" spans="18:18">
      <c r="R89" s="14" t="e">
        <f t="shared" si="10"/>
        <v>#DIV/0!</v>
      </c>
    </row>
    <row r="90" spans="18:18">
      <c r="R90" s="14" t="e">
        <f t="shared" si="10"/>
        <v>#DIV/0!</v>
      </c>
    </row>
    <row r="91" spans="18:18">
      <c r="R91" s="14" t="e">
        <f t="shared" si="10"/>
        <v>#DIV/0!</v>
      </c>
    </row>
    <row r="92" spans="18:18">
      <c r="R92" s="14" t="e">
        <f t="shared" si="10"/>
        <v>#DIV/0!</v>
      </c>
    </row>
    <row r="93" spans="18:18">
      <c r="R93" s="14" t="e">
        <f t="shared" si="10"/>
        <v>#DIV/0!</v>
      </c>
    </row>
    <row r="94" spans="18:18">
      <c r="R94" s="14" t="e">
        <f t="shared" si="10"/>
        <v>#DIV/0!</v>
      </c>
    </row>
    <row r="95" spans="18:18">
      <c r="R95" s="14" t="e">
        <f t="shared" si="10"/>
        <v>#DIV/0!</v>
      </c>
    </row>
    <row r="96" spans="18:18">
      <c r="R96" s="14" t="e">
        <f>(C38-#REF!)/#REF!</f>
        <v>#VALUE!</v>
      </c>
    </row>
    <row r="97" spans="18:18">
      <c r="R97" s="14" t="e">
        <f>(D39-#REF!)/#REF!</f>
        <v>#REF!</v>
      </c>
    </row>
    <row r="98" spans="18:18">
      <c r="R98" s="14">
        <f t="shared" si="10"/>
        <v>-1</v>
      </c>
    </row>
    <row r="99" spans="18:18">
      <c r="R99" s="14">
        <f t="shared" si="10"/>
        <v>-1</v>
      </c>
    </row>
    <row r="100" spans="18:18">
      <c r="R100" s="14">
        <f t="shared" si="10"/>
        <v>-1</v>
      </c>
    </row>
    <row r="101" spans="18:18">
      <c r="R101" s="14">
        <f t="shared" si="10"/>
        <v>-1</v>
      </c>
    </row>
    <row r="102" spans="18:18">
      <c r="R102" s="14">
        <f t="shared" si="10"/>
        <v>-1</v>
      </c>
    </row>
    <row r="103" spans="18:18">
      <c r="R103" s="14">
        <f t="shared" si="10"/>
        <v>-1</v>
      </c>
    </row>
    <row r="104" spans="18:18">
      <c r="R104" s="14">
        <f t="shared" si="10"/>
        <v>0.23198225945546389</v>
      </c>
    </row>
    <row r="105" spans="18:18">
      <c r="R105" s="14">
        <f t="shared" si="10"/>
        <v>0.35518048540101038</v>
      </c>
    </row>
    <row r="106" spans="18:18">
      <c r="R106" s="14">
        <f t="shared" si="10"/>
        <v>0.35518048540101038</v>
      </c>
    </row>
    <row r="107" spans="18:18">
      <c r="R107" s="14">
        <f t="shared" si="10"/>
        <v>0.35518048540101038</v>
      </c>
    </row>
    <row r="108" spans="18:18">
      <c r="R108" s="14">
        <f t="shared" si="10"/>
        <v>0.35518048540101038</v>
      </c>
    </row>
    <row r="109" spans="18:18">
      <c r="R109" s="14" t="e">
        <f>(C51-#REF!)/#REF!</f>
        <v>#REF!</v>
      </c>
    </row>
    <row r="110" spans="18:18">
      <c r="R110" s="14" t="e">
        <f>(C52-#REF!)/#REF!</f>
        <v>#VALUE!</v>
      </c>
    </row>
    <row r="111" spans="18:18">
      <c r="R111" s="14" t="e">
        <f t="shared" si="10"/>
        <v>#DIV/0!</v>
      </c>
    </row>
    <row r="112" spans="18:18">
      <c r="R112" s="14" t="e">
        <f t="shared" si="10"/>
        <v>#DIV/0!</v>
      </c>
    </row>
    <row r="113" spans="18:18">
      <c r="R113" s="14" t="e">
        <f t="shared" si="10"/>
        <v>#DIV/0!</v>
      </c>
    </row>
    <row r="114" spans="18:18">
      <c r="R114" s="14" t="e">
        <f t="shared" si="10"/>
        <v>#DIV/0!</v>
      </c>
    </row>
    <row r="115" spans="18:18">
      <c r="R115" s="14" t="e">
        <f t="shared" si="10"/>
        <v>#DIV/0!</v>
      </c>
    </row>
    <row r="116" spans="18:18">
      <c r="R116" s="14" t="e">
        <f t="shared" si="10"/>
        <v>#DIV/0!</v>
      </c>
    </row>
    <row r="117" spans="18:18">
      <c r="R117" s="14" t="e">
        <f t="shared" si="10"/>
        <v>#DIV/0!</v>
      </c>
    </row>
    <row r="118" spans="18:18">
      <c r="R118" s="14" t="e">
        <f t="shared" si="10"/>
        <v>#DIV/0!</v>
      </c>
    </row>
  </sheetData>
  <mergeCells count="8">
    <mergeCell ref="C52:F52"/>
    <mergeCell ref="C38:F38"/>
    <mergeCell ref="C51:F51"/>
    <mergeCell ref="B6:L6"/>
    <mergeCell ref="B7:L8"/>
    <mergeCell ref="B9:B10"/>
    <mergeCell ref="C10:F10"/>
    <mergeCell ref="C39:F39"/>
  </mergeCells>
  <printOptions horizont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Ciruela &gt;38 mm</vt:lpstr>
      <vt:lpstr>Ciruela 35 - 38 mm</vt:lpstr>
      <vt:lpstr>'Ciruela &gt;38 mm'!Área_de_impresión</vt:lpstr>
      <vt:lpstr>'Ciruela 35 - 38 mm'!Área_de_impresión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Santos Moratinos</dc:creator>
  <cp:lastModifiedBy>Edurne Arana Martínez</cp:lastModifiedBy>
  <cp:lastPrinted>2023-02-21T09:59:32Z</cp:lastPrinted>
  <dcterms:created xsi:type="dcterms:W3CDTF">2020-02-25T07:23:09Z</dcterms:created>
  <dcterms:modified xsi:type="dcterms:W3CDTF">2023-10-20T10:41:08Z</dcterms:modified>
</cp:coreProperties>
</file>