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765" yWindow="-15" windowWidth="6450" windowHeight="11760"/>
  </bookViews>
  <sheets>
    <sheet name="Pera Conf DOP 75+" sheetId="5" r:id="rId1"/>
    <sheet name="Pera Conf DOP 70 - 75" sheetId="7" r:id="rId2"/>
    <sheet name="Pera Conf DOP 65 - 70" sheetId="8" r:id="rId3"/>
  </sheets>
  <externalReferences>
    <externalReference r:id="rId4"/>
  </externalReferences>
  <definedNames>
    <definedName name="_xlnm.Print_Area" localSheetId="2">'Pera Conf DOP 65 - 70'!$A$1:$N$68</definedName>
    <definedName name="_xlnm.Print_Area" localSheetId="1">'Pera Conf DOP 70 - 75'!$A$1:$N$68</definedName>
    <definedName name="_xlnm.Print_Area" localSheetId="0">'Pera Conf DOP 75+'!$A$1:$N$68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5" l="1"/>
  <c r="D46" i="5"/>
  <c r="D47" i="5"/>
  <c r="AD59" i="5" l="1"/>
  <c r="F47" i="5"/>
  <c r="F46" i="5"/>
  <c r="E47" i="5"/>
  <c r="E46" i="5"/>
  <c r="AD38" i="5"/>
  <c r="F45" i="8" l="1"/>
  <c r="E45" i="8"/>
  <c r="D45" i="8"/>
  <c r="F45" i="7"/>
  <c r="E45" i="7"/>
  <c r="D45" i="7"/>
  <c r="F45" i="5"/>
  <c r="AC59" i="5" s="1"/>
  <c r="E45" i="5"/>
  <c r="AC38" i="5"/>
  <c r="F28" i="5" l="1"/>
  <c r="E28" i="5"/>
  <c r="F28" i="7"/>
  <c r="E28" i="7"/>
  <c r="F28" i="8"/>
  <c r="E28" i="8"/>
  <c r="F27" i="8" l="1"/>
  <c r="E27" i="8"/>
  <c r="F27" i="7"/>
  <c r="E27" i="7"/>
  <c r="F27" i="5"/>
  <c r="E27" i="5"/>
  <c r="F26" i="8" l="1"/>
  <c r="E26" i="8"/>
  <c r="F26" i="7"/>
  <c r="E26" i="7"/>
  <c r="F26" i="5"/>
  <c r="E26" i="5"/>
  <c r="F25" i="8" l="1"/>
  <c r="Y59" i="8" s="1"/>
  <c r="E25" i="8"/>
  <c r="F25" i="7"/>
  <c r="Y59" i="7" s="1"/>
  <c r="E25" i="7"/>
  <c r="F25" i="5"/>
  <c r="Y59" i="5" s="1"/>
  <c r="E25" i="5"/>
  <c r="F24" i="8" l="1"/>
  <c r="E24" i="8"/>
  <c r="F24" i="7"/>
  <c r="E24" i="7"/>
  <c r="F24" i="5"/>
  <c r="E24" i="5"/>
  <c r="F23" i="8" l="1"/>
  <c r="E23" i="8"/>
  <c r="F23" i="7"/>
  <c r="E23" i="7"/>
  <c r="F23" i="5"/>
  <c r="E23" i="5"/>
  <c r="F22" i="8" l="1"/>
  <c r="E22" i="8"/>
  <c r="F22" i="7"/>
  <c r="E22" i="7"/>
  <c r="F22" i="5"/>
  <c r="E22" i="5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E13" i="8"/>
  <c r="D13" i="8"/>
  <c r="E12" i="8"/>
  <c r="D12" i="8"/>
  <c r="E11" i="8"/>
  <c r="D11" i="8"/>
  <c r="E10" i="8"/>
  <c r="D10" i="8"/>
  <c r="E9" i="8"/>
  <c r="D9" i="8"/>
  <c r="E8" i="8"/>
  <c r="D8" i="8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D13" i="7"/>
  <c r="F12" i="7"/>
  <c r="E12" i="7"/>
  <c r="D12" i="7"/>
  <c r="F11" i="7"/>
  <c r="E11" i="7"/>
  <c r="D11" i="7"/>
  <c r="F10" i="7"/>
  <c r="E10" i="7"/>
  <c r="D10" i="7"/>
  <c r="F9" i="7"/>
  <c r="E9" i="7"/>
  <c r="D9" i="7"/>
  <c r="F8" i="7"/>
  <c r="E8" i="7"/>
  <c r="D8" i="7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D13" i="5"/>
  <c r="F12" i="5"/>
  <c r="E12" i="5"/>
  <c r="D12" i="5"/>
  <c r="F11" i="5"/>
  <c r="E11" i="5"/>
  <c r="D11" i="5"/>
  <c r="F10" i="5"/>
  <c r="E10" i="5"/>
  <c r="D10" i="5"/>
  <c r="F9" i="5"/>
  <c r="E9" i="5"/>
  <c r="D9" i="5"/>
  <c r="F8" i="5"/>
  <c r="E8" i="5"/>
  <c r="D8" i="5"/>
  <c r="X59" i="7" l="1"/>
  <c r="X59" i="8"/>
  <c r="X59" i="5"/>
  <c r="V38" i="5"/>
  <c r="T80" i="5"/>
  <c r="T81" i="5"/>
  <c r="T82" i="5"/>
  <c r="T83" i="5"/>
  <c r="T84" i="5"/>
  <c r="T85" i="5"/>
  <c r="T86" i="5"/>
  <c r="T77" i="7"/>
  <c r="T78" i="7"/>
  <c r="T79" i="7"/>
  <c r="T80" i="7"/>
  <c r="T81" i="7"/>
  <c r="T74" i="8"/>
  <c r="T75" i="8"/>
  <c r="T76" i="8"/>
  <c r="T77" i="8"/>
  <c r="T78" i="8"/>
  <c r="T79" i="8"/>
  <c r="T80" i="8"/>
  <c r="T81" i="8"/>
  <c r="T82" i="8"/>
  <c r="T72" i="8"/>
  <c r="T73" i="8"/>
  <c r="T76" i="5" l="1"/>
  <c r="T77" i="5"/>
  <c r="T78" i="5"/>
  <c r="T79" i="5"/>
  <c r="T74" i="5"/>
  <c r="T75" i="5"/>
  <c r="T72" i="7" l="1"/>
  <c r="T73" i="7"/>
  <c r="T74" i="7"/>
  <c r="T75" i="7"/>
  <c r="T76" i="7"/>
  <c r="T72" i="5"/>
  <c r="T73" i="5"/>
  <c r="W59" i="8" l="1"/>
  <c r="W59" i="5"/>
  <c r="W59" i="7"/>
  <c r="V59" i="8" l="1"/>
  <c r="T71" i="7" l="1"/>
  <c r="T71" i="8"/>
  <c r="T70" i="8"/>
  <c r="T69" i="8"/>
  <c r="T68" i="8"/>
  <c r="T67" i="8"/>
  <c r="T69" i="7"/>
  <c r="T68" i="7"/>
  <c r="T67" i="7"/>
  <c r="T69" i="5"/>
  <c r="T68" i="5"/>
  <c r="T67" i="5"/>
  <c r="T70" i="5" l="1"/>
  <c r="V38" i="7"/>
  <c r="T70" i="7"/>
  <c r="T71" i="5"/>
  <c r="V38" i="8" l="1"/>
  <c r="V59" i="7"/>
  <c r="V59" i="5"/>
  <c r="T58" i="8" l="1"/>
  <c r="AF52" i="8"/>
  <c r="AF58" i="8" s="1"/>
  <c r="AE52" i="8"/>
  <c r="AE58" i="8" s="1"/>
  <c r="AD52" i="8"/>
  <c r="AD58" i="8" s="1"/>
  <c r="AC52" i="8"/>
  <c r="AC58" i="8" s="1"/>
  <c r="AB52" i="8"/>
  <c r="AB58" i="8" s="1"/>
  <c r="AA52" i="8"/>
  <c r="AA58" i="8" s="1"/>
  <c r="Z52" i="8"/>
  <c r="Z58" i="8" s="1"/>
  <c r="Y52" i="8"/>
  <c r="Y58" i="8" s="1"/>
  <c r="X52" i="8"/>
  <c r="X58" i="8" s="1"/>
  <c r="W52" i="8"/>
  <c r="W58" i="8" s="1"/>
  <c r="V52" i="8"/>
  <c r="V58" i="8" s="1"/>
  <c r="U52" i="8"/>
  <c r="U58" i="8" s="1"/>
  <c r="AF51" i="8"/>
  <c r="AF57" i="8" s="1"/>
  <c r="AE51" i="8"/>
  <c r="AE57" i="8" s="1"/>
  <c r="AD51" i="8"/>
  <c r="AD57" i="8" s="1"/>
  <c r="AC51" i="8"/>
  <c r="AC57" i="8" s="1"/>
  <c r="AB51" i="8"/>
  <c r="AB57" i="8" s="1"/>
  <c r="AA51" i="8"/>
  <c r="AA57" i="8" s="1"/>
  <c r="Z51" i="8"/>
  <c r="Z57" i="8" s="1"/>
  <c r="Y51" i="8"/>
  <c r="Y57" i="8" s="1"/>
  <c r="X51" i="8"/>
  <c r="X57" i="8" s="1"/>
  <c r="W51" i="8"/>
  <c r="W57" i="8" s="1"/>
  <c r="V51" i="8"/>
  <c r="V57" i="8" s="1"/>
  <c r="U51" i="8"/>
  <c r="AF50" i="8"/>
  <c r="AF56" i="8" s="1"/>
  <c r="AE50" i="8"/>
  <c r="AE56" i="8" s="1"/>
  <c r="AD50" i="8"/>
  <c r="AD56" i="8" s="1"/>
  <c r="AC50" i="8"/>
  <c r="AC56" i="8" s="1"/>
  <c r="AB50" i="8"/>
  <c r="AB56" i="8" s="1"/>
  <c r="AA50" i="8"/>
  <c r="AA56" i="8" s="1"/>
  <c r="Z50" i="8"/>
  <c r="Z56" i="8" s="1"/>
  <c r="Y50" i="8"/>
  <c r="Y56" i="8" s="1"/>
  <c r="X50" i="8"/>
  <c r="X56" i="8" s="1"/>
  <c r="W50" i="8"/>
  <c r="W56" i="8" s="1"/>
  <c r="V50" i="8"/>
  <c r="V56" i="8" s="1"/>
  <c r="U50" i="8"/>
  <c r="AG49" i="8"/>
  <c r="AG48" i="8"/>
  <c r="AG47" i="8"/>
  <c r="AG46" i="8"/>
  <c r="AG45" i="8"/>
  <c r="AG44" i="8"/>
  <c r="T37" i="8"/>
  <c r="AF31" i="8"/>
  <c r="AF37" i="8" s="1"/>
  <c r="AE31" i="8"/>
  <c r="AE37" i="8" s="1"/>
  <c r="AD31" i="8"/>
  <c r="AD37" i="8" s="1"/>
  <c r="AC31" i="8"/>
  <c r="AC37" i="8" s="1"/>
  <c r="AB31" i="8"/>
  <c r="AA31" i="8"/>
  <c r="Z31" i="8"/>
  <c r="Z37" i="8" s="1"/>
  <c r="Y31" i="8"/>
  <c r="Y37" i="8" s="1"/>
  <c r="X31" i="8"/>
  <c r="X37" i="8" s="1"/>
  <c r="W31" i="8"/>
  <c r="W37" i="8" s="1"/>
  <c r="V31" i="8"/>
  <c r="V37" i="8" s="1"/>
  <c r="U31" i="8"/>
  <c r="AF30" i="8"/>
  <c r="AF36" i="8" s="1"/>
  <c r="AE30" i="8"/>
  <c r="AE36" i="8" s="1"/>
  <c r="AD30" i="8"/>
  <c r="AD36" i="8" s="1"/>
  <c r="AC30" i="8"/>
  <c r="AC36" i="8" s="1"/>
  <c r="AB30" i="8"/>
  <c r="AA30" i="8"/>
  <c r="Z30" i="8"/>
  <c r="Z36" i="8" s="1"/>
  <c r="Y30" i="8"/>
  <c r="Y36" i="8" s="1"/>
  <c r="X30" i="8"/>
  <c r="X36" i="8" s="1"/>
  <c r="W30" i="8"/>
  <c r="W36" i="8" s="1"/>
  <c r="V30" i="8"/>
  <c r="V36" i="8" s="1"/>
  <c r="U30" i="8"/>
  <c r="U36" i="8" s="1"/>
  <c r="AF29" i="8"/>
  <c r="AF35" i="8" s="1"/>
  <c r="AE29" i="8"/>
  <c r="AE35" i="8" s="1"/>
  <c r="AD29" i="8"/>
  <c r="AD35" i="8" s="1"/>
  <c r="AC29" i="8"/>
  <c r="AC35" i="8" s="1"/>
  <c r="AB29" i="8"/>
  <c r="AA29" i="8"/>
  <c r="Z29" i="8"/>
  <c r="Z35" i="8" s="1"/>
  <c r="Y29" i="8"/>
  <c r="Y35" i="8" s="1"/>
  <c r="X29" i="8"/>
  <c r="X35" i="8" s="1"/>
  <c r="W29" i="8"/>
  <c r="W35" i="8" s="1"/>
  <c r="V29" i="8"/>
  <c r="V35" i="8" s="1"/>
  <c r="U29" i="8"/>
  <c r="AG28" i="8"/>
  <c r="AG27" i="8"/>
  <c r="AG26" i="8"/>
  <c r="AG25" i="8"/>
  <c r="AG24" i="8"/>
  <c r="AG23" i="8"/>
  <c r="T66" i="8"/>
  <c r="T58" i="7"/>
  <c r="AF52" i="7"/>
  <c r="AF58" i="7" s="1"/>
  <c r="AE52" i="7"/>
  <c r="AE58" i="7" s="1"/>
  <c r="AD52" i="7"/>
  <c r="AD58" i="7" s="1"/>
  <c r="AC52" i="7"/>
  <c r="AC58" i="7" s="1"/>
  <c r="AB52" i="7"/>
  <c r="AB58" i="7" s="1"/>
  <c r="AA52" i="7"/>
  <c r="AA58" i="7" s="1"/>
  <c r="Z52" i="7"/>
  <c r="Z58" i="7" s="1"/>
  <c r="Y52" i="7"/>
  <c r="Y58" i="7" s="1"/>
  <c r="X52" i="7"/>
  <c r="X58" i="7" s="1"/>
  <c r="W52" i="7"/>
  <c r="W58" i="7" s="1"/>
  <c r="V52" i="7"/>
  <c r="V58" i="7" s="1"/>
  <c r="U52" i="7"/>
  <c r="U58" i="7" s="1"/>
  <c r="AF51" i="7"/>
  <c r="AF57" i="7" s="1"/>
  <c r="AE51" i="7"/>
  <c r="AE57" i="7" s="1"/>
  <c r="AD51" i="7"/>
  <c r="AD57" i="7" s="1"/>
  <c r="AC51" i="7"/>
  <c r="AC57" i="7" s="1"/>
  <c r="AB51" i="7"/>
  <c r="AB57" i="7" s="1"/>
  <c r="AA51" i="7"/>
  <c r="AA57" i="7" s="1"/>
  <c r="Z51" i="7"/>
  <c r="Z57" i="7" s="1"/>
  <c r="Y51" i="7"/>
  <c r="Y57" i="7" s="1"/>
  <c r="X51" i="7"/>
  <c r="X57" i="7" s="1"/>
  <c r="W51" i="7"/>
  <c r="W57" i="7" s="1"/>
  <c r="V51" i="7"/>
  <c r="V57" i="7" s="1"/>
  <c r="U51" i="7"/>
  <c r="AF50" i="7"/>
  <c r="AF56" i="7" s="1"/>
  <c r="AE50" i="7"/>
  <c r="AE56" i="7" s="1"/>
  <c r="AD50" i="7"/>
  <c r="AD56" i="7" s="1"/>
  <c r="AC50" i="7"/>
  <c r="AC56" i="7" s="1"/>
  <c r="AB50" i="7"/>
  <c r="AB56" i="7" s="1"/>
  <c r="AA50" i="7"/>
  <c r="AA56" i="7" s="1"/>
  <c r="Z50" i="7"/>
  <c r="Z56" i="7" s="1"/>
  <c r="Y50" i="7"/>
  <c r="Y56" i="7" s="1"/>
  <c r="X50" i="7"/>
  <c r="X56" i="7" s="1"/>
  <c r="W50" i="7"/>
  <c r="W56" i="7" s="1"/>
  <c r="V50" i="7"/>
  <c r="V56" i="7" s="1"/>
  <c r="U50" i="7"/>
  <c r="AG49" i="7"/>
  <c r="AG48" i="7"/>
  <c r="AG47" i="7"/>
  <c r="AG46" i="7"/>
  <c r="AG45" i="7"/>
  <c r="AG44" i="7"/>
  <c r="T37" i="7"/>
  <c r="AF31" i="7"/>
  <c r="AF37" i="7" s="1"/>
  <c r="AE31" i="7"/>
  <c r="AE37" i="7" s="1"/>
  <c r="AD31" i="7"/>
  <c r="AD37" i="7" s="1"/>
  <c r="AC31" i="7"/>
  <c r="AC37" i="7" s="1"/>
  <c r="AB31" i="7"/>
  <c r="AA31" i="7"/>
  <c r="Z31" i="7"/>
  <c r="Z37" i="7" s="1"/>
  <c r="Y31" i="7"/>
  <c r="Y37" i="7" s="1"/>
  <c r="X31" i="7"/>
  <c r="X37" i="7" s="1"/>
  <c r="W31" i="7"/>
  <c r="W37" i="7" s="1"/>
  <c r="V31" i="7"/>
  <c r="V37" i="7" s="1"/>
  <c r="U31" i="7"/>
  <c r="AF30" i="7"/>
  <c r="AF36" i="7" s="1"/>
  <c r="AE30" i="7"/>
  <c r="AE36" i="7" s="1"/>
  <c r="AD30" i="7"/>
  <c r="AD36" i="7" s="1"/>
  <c r="AC30" i="7"/>
  <c r="AC36" i="7" s="1"/>
  <c r="AB30" i="7"/>
  <c r="AA30" i="7"/>
  <c r="Z30" i="7"/>
  <c r="Z36" i="7" s="1"/>
  <c r="Y30" i="7"/>
  <c r="Y36" i="7" s="1"/>
  <c r="X30" i="7"/>
  <c r="X36" i="7" s="1"/>
  <c r="W30" i="7"/>
  <c r="W36" i="7" s="1"/>
  <c r="V30" i="7"/>
  <c r="V36" i="7" s="1"/>
  <c r="U30" i="7"/>
  <c r="U36" i="7" s="1"/>
  <c r="AF29" i="7"/>
  <c r="AF35" i="7" s="1"/>
  <c r="AE29" i="7"/>
  <c r="AE35" i="7" s="1"/>
  <c r="AD29" i="7"/>
  <c r="AD35" i="7" s="1"/>
  <c r="AC29" i="7"/>
  <c r="AC35" i="7" s="1"/>
  <c r="AB29" i="7"/>
  <c r="AA29" i="7"/>
  <c r="Z29" i="7"/>
  <c r="Z35" i="7" s="1"/>
  <c r="Y29" i="7"/>
  <c r="Y35" i="7" s="1"/>
  <c r="X29" i="7"/>
  <c r="X35" i="7" s="1"/>
  <c r="W29" i="7"/>
  <c r="W35" i="7" s="1"/>
  <c r="V29" i="7"/>
  <c r="V35" i="7" s="1"/>
  <c r="U29" i="7"/>
  <c r="AG28" i="7"/>
  <c r="AG27" i="7"/>
  <c r="AG26" i="7"/>
  <c r="AG25" i="7"/>
  <c r="AG24" i="7"/>
  <c r="AG23" i="7"/>
  <c r="T66" i="7"/>
  <c r="AG29" i="7" l="1"/>
  <c r="AG31" i="7"/>
  <c r="AG50" i="8"/>
  <c r="AG51" i="8"/>
  <c r="AG29" i="8"/>
  <c r="AG31" i="8"/>
  <c r="AG50" i="7"/>
  <c r="AG51" i="7"/>
  <c r="U59" i="7"/>
  <c r="U35" i="8"/>
  <c r="AG52" i="8"/>
  <c r="U37" i="8"/>
  <c r="U56" i="8"/>
  <c r="U57" i="8"/>
  <c r="AG30" i="8"/>
  <c r="U38" i="8"/>
  <c r="U35" i="7"/>
  <c r="AG52" i="7"/>
  <c r="U37" i="7"/>
  <c r="U56" i="7"/>
  <c r="U57" i="7"/>
  <c r="AG30" i="7"/>
  <c r="U38" i="7"/>
  <c r="U59" i="5" l="1"/>
  <c r="T66" i="5"/>
  <c r="T58" i="5"/>
  <c r="T37" i="5"/>
  <c r="U38" i="5" l="1"/>
  <c r="AG44" i="5" l="1"/>
  <c r="AG45" i="5"/>
  <c r="AG46" i="5"/>
  <c r="AG47" i="5"/>
  <c r="AG48" i="5"/>
  <c r="AG49" i="5"/>
  <c r="Y31" i="5" l="1"/>
  <c r="Y37" i="5" s="1"/>
  <c r="AC31" i="5"/>
  <c r="AC37" i="5" s="1"/>
  <c r="AF52" i="5"/>
  <c r="AF58" i="5" s="1"/>
  <c r="AE52" i="5"/>
  <c r="AE58" i="5" s="1"/>
  <c r="AD52" i="5"/>
  <c r="AD58" i="5" s="1"/>
  <c r="AC52" i="5"/>
  <c r="AC58" i="5" s="1"/>
  <c r="AB52" i="5"/>
  <c r="AB58" i="5" s="1"/>
  <c r="AA52" i="5"/>
  <c r="AA58" i="5" s="1"/>
  <c r="Z52" i="5"/>
  <c r="Z58" i="5" s="1"/>
  <c r="Y52" i="5"/>
  <c r="Y58" i="5" s="1"/>
  <c r="X52" i="5"/>
  <c r="X58" i="5" s="1"/>
  <c r="W52" i="5"/>
  <c r="W58" i="5" s="1"/>
  <c r="V52" i="5"/>
  <c r="V58" i="5" s="1"/>
  <c r="U52" i="5"/>
  <c r="U58" i="5" s="1"/>
  <c r="AF51" i="5"/>
  <c r="AF57" i="5" s="1"/>
  <c r="AE51" i="5"/>
  <c r="AE57" i="5" s="1"/>
  <c r="AD51" i="5"/>
  <c r="AD57" i="5" s="1"/>
  <c r="AC51" i="5"/>
  <c r="AC57" i="5" s="1"/>
  <c r="AB51" i="5"/>
  <c r="AB57" i="5" s="1"/>
  <c r="AA51" i="5"/>
  <c r="AA57" i="5" s="1"/>
  <c r="Z51" i="5"/>
  <c r="Z57" i="5" s="1"/>
  <c r="Y51" i="5"/>
  <c r="Y57" i="5" s="1"/>
  <c r="X51" i="5"/>
  <c r="X57" i="5" s="1"/>
  <c r="W51" i="5"/>
  <c r="W57" i="5" s="1"/>
  <c r="V51" i="5"/>
  <c r="V57" i="5" s="1"/>
  <c r="U51" i="5"/>
  <c r="U57" i="5" s="1"/>
  <c r="AF50" i="5"/>
  <c r="AF56" i="5" s="1"/>
  <c r="AE50" i="5"/>
  <c r="AE56" i="5" s="1"/>
  <c r="AD50" i="5"/>
  <c r="AD56" i="5" s="1"/>
  <c r="AC50" i="5"/>
  <c r="AC56" i="5" s="1"/>
  <c r="AB50" i="5"/>
  <c r="AB56" i="5" s="1"/>
  <c r="AA50" i="5"/>
  <c r="AA56" i="5" s="1"/>
  <c r="Z50" i="5"/>
  <c r="Z56" i="5" s="1"/>
  <c r="Y50" i="5"/>
  <c r="Y56" i="5" s="1"/>
  <c r="X50" i="5"/>
  <c r="X56" i="5" s="1"/>
  <c r="W50" i="5"/>
  <c r="W56" i="5" s="1"/>
  <c r="V50" i="5"/>
  <c r="V56" i="5" s="1"/>
  <c r="U50" i="5"/>
  <c r="AF31" i="5"/>
  <c r="AF37" i="5" s="1"/>
  <c r="AE31" i="5"/>
  <c r="AE37" i="5" s="1"/>
  <c r="AD31" i="5"/>
  <c r="AD37" i="5" s="1"/>
  <c r="AB31" i="5"/>
  <c r="AA31" i="5"/>
  <c r="Z31" i="5"/>
  <c r="Z37" i="5" s="1"/>
  <c r="X31" i="5"/>
  <c r="X37" i="5" s="1"/>
  <c r="W31" i="5"/>
  <c r="W37" i="5" s="1"/>
  <c r="V31" i="5"/>
  <c r="V37" i="5" s="1"/>
  <c r="U31" i="5"/>
  <c r="AF30" i="5"/>
  <c r="AF36" i="5" s="1"/>
  <c r="AE30" i="5"/>
  <c r="AE36" i="5" s="1"/>
  <c r="AD30" i="5"/>
  <c r="AD36" i="5" s="1"/>
  <c r="AB30" i="5"/>
  <c r="AA30" i="5"/>
  <c r="Z30" i="5"/>
  <c r="Z36" i="5" s="1"/>
  <c r="X30" i="5"/>
  <c r="X36" i="5" s="1"/>
  <c r="W30" i="5"/>
  <c r="W36" i="5" s="1"/>
  <c r="V30" i="5"/>
  <c r="V36" i="5" s="1"/>
  <c r="U30" i="5"/>
  <c r="U36" i="5" s="1"/>
  <c r="AF29" i="5"/>
  <c r="AF35" i="5" s="1"/>
  <c r="AE29" i="5"/>
  <c r="AE35" i="5" s="1"/>
  <c r="AD29" i="5"/>
  <c r="AD35" i="5" s="1"/>
  <c r="AB29" i="5"/>
  <c r="AA29" i="5"/>
  <c r="Z29" i="5"/>
  <c r="Z35" i="5" s="1"/>
  <c r="X29" i="5"/>
  <c r="X35" i="5" s="1"/>
  <c r="W29" i="5"/>
  <c r="W35" i="5" s="1"/>
  <c r="V29" i="5"/>
  <c r="V35" i="5" s="1"/>
  <c r="U29" i="5"/>
  <c r="U35" i="5" s="1"/>
  <c r="AG28" i="5"/>
  <c r="AG27" i="5"/>
  <c r="AG26" i="5"/>
  <c r="AG25" i="5"/>
  <c r="AG24" i="5"/>
  <c r="AG23" i="5"/>
  <c r="AG50" i="5" l="1"/>
  <c r="Y29" i="5"/>
  <c r="Y35" i="5" s="1"/>
  <c r="AC29" i="5"/>
  <c r="AC35" i="5" s="1"/>
  <c r="Y30" i="5"/>
  <c r="Y36" i="5" s="1"/>
  <c r="AC30" i="5"/>
  <c r="AC36" i="5" s="1"/>
  <c r="AG31" i="5"/>
  <c r="U37" i="5"/>
  <c r="AG51" i="5"/>
  <c r="AG52" i="5"/>
  <c r="U56" i="5"/>
  <c r="AG30" i="5" l="1"/>
  <c r="AG29" i="5"/>
</calcChain>
</file>

<file path=xl/sharedStrings.xml><?xml version="1.0" encoding="utf-8"?>
<sst xmlns="http://schemas.openxmlformats.org/spreadsheetml/2006/main" count="231" uniqueCount="37">
  <si>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</si>
  <si>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</si>
  <si>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</si>
  <si>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</si>
  <si>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</si>
  <si>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</si>
  <si>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</si>
  <si>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</si>
  <si>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</si>
  <si>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</si>
  <si>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</si>
  <si>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</si>
  <si>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</si>
  <si>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</si>
  <si>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</si>
  <si>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</si>
  <si>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</si>
  <si>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</si>
  <si>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</si>
  <si>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</si>
  <si>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Pera Conferencia DOP. Precios Percibidos Agricultor. €/kg</t>
  </si>
  <si>
    <t>Pera Conferencia DOP. Precios Pagados Consumidor. €/kg</t>
  </si>
  <si>
    <t>(Media de la campaña 2019-2020 en La Rioja), teniendo en cuenta 1.250 árboles por hectárea una vida media productiva de 30 años</t>
  </si>
  <si>
    <t>El coste medio de producción de Pera Conferencia con DOP, en La Rioja en el año 2020 se ha calculado en 42,86 €/100 kg para un rendimiento medio de 25.750 kg/ha</t>
  </si>
  <si>
    <t>Máximo mensual entre 2015 y 2020</t>
  </si>
  <si>
    <t>Mínimo mensual entre 2015 y 2020</t>
  </si>
  <si>
    <t>Promedio 2015 - 2020</t>
  </si>
  <si>
    <t>Rango de precios 2015 - 2020</t>
  </si>
  <si>
    <t>Año 2021</t>
  </si>
  <si>
    <t>El precio pagado por el conumidor corresponde al precio medio de su categoría.</t>
  </si>
  <si>
    <t>El rango de precios mostrado en la gráfica "Precio Pagado por el Consumidor" corresponde a la media de todos los calibres.</t>
  </si>
  <si>
    <t>FRUTAS. Pera Conferencia (con Denominación de Origen Protegida) Calibre 75 +</t>
  </si>
  <si>
    <t>FRUTAS. Pera Conferencia (con Denominación de Origen Protegida) Calibre 70-75</t>
  </si>
  <si>
    <t>FRUTAS. Pera Conferencia (con Denominación de Origen Protegida) Calibre 65-70</t>
  </si>
  <si>
    <t>El precio percibido por el agricultor se basa en el precio medio del palot, descontados gastos de almacenamiento.</t>
  </si>
  <si>
    <t>FIN DE CAMPAÑA 2020 - 2021</t>
  </si>
  <si>
    <t>INICIO DE CAMPAÑA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</si>
</sst>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4" fontId="10" fillId="3" borderId="0" xfId="0" quotePrefix="1" applyNumberFormat="1" applyFont="1" applyFill="1" applyBorder="1" applyAlignment="1">
      <alignment horizontal="right" indent="1"/>
    </xf>
    <xf numFmtId="4" fontId="10" fillId="0" borderId="0" xfId="0" quotePrefix="1" applyNumberFormat="1" applyFont="1" applyFill="1" applyBorder="1" applyAlignment="1">
      <alignment horizontal="righ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DOP 75+'!$T$35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DOP 75+'!$U$34:$AF$34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75+'!$U$35:$AF$35</c:f>
              <c:numCache>
                <c:formatCode>0.00</c:formatCode>
                <c:ptCount val="12"/>
                <c:pt idx="0">
                  <c:v>0.64</c:v>
                </c:pt>
                <c:pt idx="1">
                  <c:v>0.64</c:v>
                </c:pt>
                <c:pt idx="2">
                  <c:v>0.64</c:v>
                </c:pt>
                <c:pt idx="3">
                  <c:v>0.67399999999999993</c:v>
                </c:pt>
                <c:pt idx="4">
                  <c:v>0.92500000000000004</c:v>
                </c:pt>
                <c:pt idx="5">
                  <c:v>0.75</c:v>
                </c:pt>
                <c:pt idx="8">
                  <c:v>0.65</c:v>
                </c:pt>
                <c:pt idx="9">
                  <c:v>0.65</c:v>
                </c:pt>
                <c:pt idx="10">
                  <c:v>0.65</c:v>
                </c:pt>
                <c:pt idx="11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DOP 75+'!$T$36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DOP 75+'!$U$34:$AF$34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75+'!$U$36:$AF$36</c:f>
              <c:numCache>
                <c:formatCode>0.00</c:formatCode>
                <c:ptCount val="12"/>
                <c:pt idx="0">
                  <c:v>0.45</c:v>
                </c:pt>
                <c:pt idx="1">
                  <c:v>0.45</c:v>
                </c:pt>
                <c:pt idx="2">
                  <c:v>0.45</c:v>
                </c:pt>
                <c:pt idx="3">
                  <c:v>0.48799999999999999</c:v>
                </c:pt>
                <c:pt idx="4">
                  <c:v>0.53</c:v>
                </c:pt>
                <c:pt idx="5">
                  <c:v>0.53</c:v>
                </c:pt>
                <c:pt idx="8">
                  <c:v>0.53</c:v>
                </c:pt>
                <c:pt idx="9">
                  <c:v>0.54</c:v>
                </c:pt>
                <c:pt idx="10">
                  <c:v>0.54</c:v>
                </c:pt>
                <c:pt idx="11">
                  <c:v>0.54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62400"/>
        <c:axId val="112672768"/>
      </c:areaChart>
      <c:lineChart>
        <c:grouping val="standard"/>
        <c:varyColors val="0"/>
        <c:ser>
          <c:idx val="2"/>
          <c:order val="2"/>
          <c:tx>
            <c:strRef>
              <c:f>'Pera Conf DOP 75+'!$T$37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DOP 75+'!$U$34:$AF$34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75+'!$U$37:$AF$37</c:f>
              <c:numCache>
                <c:formatCode>0.00</c:formatCode>
                <c:ptCount val="12"/>
                <c:pt idx="0">
                  <c:v>0.55833333333333346</c:v>
                </c:pt>
                <c:pt idx="1">
                  <c:v>0.56008333333333338</c:v>
                </c:pt>
                <c:pt idx="2">
                  <c:v>0.56333333333333335</c:v>
                </c:pt>
                <c:pt idx="3">
                  <c:v>0.57866666666666666</c:v>
                </c:pt>
                <c:pt idx="4">
                  <c:v>0.67125000000000001</c:v>
                </c:pt>
                <c:pt idx="5">
                  <c:v>0.64200000000000002</c:v>
                </c:pt>
                <c:pt idx="8">
                  <c:v>0.58400000000000007</c:v>
                </c:pt>
                <c:pt idx="9">
                  <c:v>0.58166666666666667</c:v>
                </c:pt>
                <c:pt idx="10">
                  <c:v>0.59166666666666667</c:v>
                </c:pt>
                <c:pt idx="11">
                  <c:v>0.59666666666666668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DOP 75+'!$T$38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DOP 75+'!$U$34:$AF$34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75+'!$U$38:$AF$38</c:f>
              <c:numCache>
                <c:formatCode>0.00</c:formatCode>
                <c:ptCount val="12"/>
                <c:pt idx="0">
                  <c:v>0.82499999999999996</c:v>
                </c:pt>
                <c:pt idx="1">
                  <c:v>0.85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74688"/>
        <c:axId val="112676224"/>
      </c:lineChart>
      <c:catAx>
        <c:axId val="1126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267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672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2662400"/>
        <c:crosses val="autoZero"/>
        <c:crossBetween val="midCat"/>
      </c:valAx>
      <c:catAx>
        <c:axId val="11267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676224"/>
        <c:crosses val="autoZero"/>
        <c:auto val="0"/>
        <c:lblAlgn val="ctr"/>
        <c:lblOffset val="100"/>
        <c:noMultiLvlLbl val="0"/>
      </c:catAx>
      <c:valAx>
        <c:axId val="1126762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267468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DOP 75+'!$T$56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DOP 75+'!$U$55:$AF$55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75+'!$U$56:$AF$56</c:f>
              <c:numCache>
                <c:formatCode>0.00</c:formatCode>
                <c:ptCount val="12"/>
                <c:pt idx="0">
                  <c:v>2.1527767857142854</c:v>
                </c:pt>
                <c:pt idx="1">
                  <c:v>2.2314583333333333</c:v>
                </c:pt>
                <c:pt idx="2">
                  <c:v>2.2669961538461538</c:v>
                </c:pt>
                <c:pt idx="3">
                  <c:v>2.3290120663650078</c:v>
                </c:pt>
                <c:pt idx="4">
                  <c:v>2.3442628205128209</c:v>
                </c:pt>
                <c:pt idx="5">
                  <c:v>2.3651495726495728</c:v>
                </c:pt>
                <c:pt idx="6">
                  <c:v>2.2622142857142853</c:v>
                </c:pt>
                <c:pt idx="7">
                  <c:v>2.3985416666666666</c:v>
                </c:pt>
                <c:pt idx="8">
                  <c:v>2.1209722222222225</c:v>
                </c:pt>
                <c:pt idx="9">
                  <c:v>2.2257007575757579</c:v>
                </c:pt>
                <c:pt idx="10">
                  <c:v>2.254227272727273</c:v>
                </c:pt>
                <c:pt idx="11">
                  <c:v>2.2393181818181818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DOP 75+'!$T$57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DOP 75+'!$U$55:$AF$55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75+'!$U$57:$AF$57</c:f>
              <c:numCache>
                <c:formatCode>0.00</c:formatCode>
                <c:ptCount val="12"/>
                <c:pt idx="0">
                  <c:v>1.6268888888888888</c:v>
                </c:pt>
                <c:pt idx="1">
                  <c:v>1.6494444444444443</c:v>
                </c:pt>
                <c:pt idx="2">
                  <c:v>1.5955555555555554</c:v>
                </c:pt>
                <c:pt idx="3">
                  <c:v>1.578111111111111</c:v>
                </c:pt>
                <c:pt idx="4">
                  <c:v>1.86625</c:v>
                </c:pt>
                <c:pt idx="5">
                  <c:v>2.0318333333333336</c:v>
                </c:pt>
                <c:pt idx="6">
                  <c:v>1.9350000000000001</c:v>
                </c:pt>
                <c:pt idx="7">
                  <c:v>1.99</c:v>
                </c:pt>
                <c:pt idx="8">
                  <c:v>1.7282499999999996</c:v>
                </c:pt>
                <c:pt idx="9">
                  <c:v>1.7870833333333334</c:v>
                </c:pt>
                <c:pt idx="10">
                  <c:v>1.995972222222222</c:v>
                </c:pt>
                <c:pt idx="11">
                  <c:v>1.9862500000000001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43872"/>
        <c:axId val="112945792"/>
      </c:areaChart>
      <c:lineChart>
        <c:grouping val="standard"/>
        <c:varyColors val="0"/>
        <c:ser>
          <c:idx val="2"/>
          <c:order val="2"/>
          <c:tx>
            <c:strRef>
              <c:f>'Pera Conf DOP 75+'!$T$58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DOP 75+'!$U$55:$AF$55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75+'!$U$58:$AF$58</c:f>
              <c:numCache>
                <c:formatCode>0.00</c:formatCode>
                <c:ptCount val="12"/>
                <c:pt idx="0">
                  <c:v>2.0103712797619049</c:v>
                </c:pt>
                <c:pt idx="1">
                  <c:v>2.029704861111111</c:v>
                </c:pt>
                <c:pt idx="2">
                  <c:v>1.9446101495726498</c:v>
                </c:pt>
                <c:pt idx="3">
                  <c:v>2.0340099610356965</c:v>
                </c:pt>
                <c:pt idx="4">
                  <c:v>2.0939198717948719</c:v>
                </c:pt>
                <c:pt idx="5">
                  <c:v>2.1459123931623934</c:v>
                </c:pt>
                <c:pt idx="6">
                  <c:v>2.0468035714285713</c:v>
                </c:pt>
                <c:pt idx="7">
                  <c:v>2.2578472222222223</c:v>
                </c:pt>
                <c:pt idx="8">
                  <c:v>1.9420833333333332</c:v>
                </c:pt>
                <c:pt idx="9">
                  <c:v>1.9930154671717171</c:v>
                </c:pt>
                <c:pt idx="10">
                  <c:v>2.1346290404040404</c:v>
                </c:pt>
                <c:pt idx="11">
                  <c:v>2.0995124158249157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DOP 75+'!$T$59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DOP 75+'!$U$55:$AF$55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75+'!$U$59:$AF$59</c:f>
              <c:numCache>
                <c:formatCode>0.00</c:formatCode>
                <c:ptCount val="12"/>
                <c:pt idx="0">
                  <c:v>2.7125000000000004</c:v>
                </c:pt>
                <c:pt idx="1">
                  <c:v>2.8975</c:v>
                </c:pt>
                <c:pt idx="2">
                  <c:v>2.8324999999999996</c:v>
                </c:pt>
                <c:pt idx="3">
                  <c:v>2.7959999999999998</c:v>
                </c:pt>
                <c:pt idx="4">
                  <c:v>2.8374999999999999</c:v>
                </c:pt>
                <c:pt idx="8">
                  <c:v>2.9699999999999998</c:v>
                </c:pt>
                <c:pt idx="9">
                  <c:v>3.07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64352"/>
        <c:axId val="112965888"/>
      </c:lineChart>
      <c:catAx>
        <c:axId val="11294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294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945792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2943872"/>
        <c:crosses val="autoZero"/>
        <c:crossBetween val="midCat"/>
      </c:valAx>
      <c:catAx>
        <c:axId val="112964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965888"/>
        <c:crosses val="autoZero"/>
        <c:auto val="0"/>
        <c:lblAlgn val="ctr"/>
        <c:lblOffset val="100"/>
        <c:noMultiLvlLbl val="0"/>
      </c:catAx>
      <c:valAx>
        <c:axId val="11296588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296435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'Pera Conf DOP 75+'!$C$6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'Pera Conf DOP 75+'!$B$8:$B$60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 75+'!$C$8:$C$60</c:f>
              <c:numCache>
                <c:formatCode>#,##0.00</c:formatCode>
                <c:ptCount val="53"/>
                <c:pt idx="0">
                  <c:v>0.42859999999999998</c:v>
                </c:pt>
                <c:pt idx="1">
                  <c:v>0.42859999999999998</c:v>
                </c:pt>
                <c:pt idx="2">
                  <c:v>0.42859999999999998</c:v>
                </c:pt>
                <c:pt idx="3">
                  <c:v>0.42859999999999998</c:v>
                </c:pt>
                <c:pt idx="4">
                  <c:v>0.42859999999999998</c:v>
                </c:pt>
                <c:pt idx="5">
                  <c:v>0.42859999999999998</c:v>
                </c:pt>
                <c:pt idx="6">
                  <c:v>0.42859999999999998</c:v>
                </c:pt>
                <c:pt idx="7">
                  <c:v>0.42859999999999998</c:v>
                </c:pt>
                <c:pt idx="8">
                  <c:v>0.42859999999999998</c:v>
                </c:pt>
                <c:pt idx="9">
                  <c:v>0.42859999999999998</c:v>
                </c:pt>
                <c:pt idx="10">
                  <c:v>0.42859999999999998</c:v>
                </c:pt>
                <c:pt idx="11">
                  <c:v>0.42859999999999998</c:v>
                </c:pt>
                <c:pt idx="12">
                  <c:v>0.42859999999999998</c:v>
                </c:pt>
                <c:pt idx="13">
                  <c:v>0.42859999999999998</c:v>
                </c:pt>
                <c:pt idx="14">
                  <c:v>0.42859999999999998</c:v>
                </c:pt>
                <c:pt idx="15">
                  <c:v>0.42859999999999998</c:v>
                </c:pt>
                <c:pt idx="16">
                  <c:v>0.42859999999999998</c:v>
                </c:pt>
                <c:pt idx="17">
                  <c:v>0.42859999999999998</c:v>
                </c:pt>
                <c:pt idx="18">
                  <c:v>0.42859999999999998</c:v>
                </c:pt>
                <c:pt idx="19">
                  <c:v>0.42859999999999998</c:v>
                </c:pt>
                <c:pt idx="20">
                  <c:v>0.42859999999999998</c:v>
                </c:pt>
                <c:pt idx="37">
                  <c:v>0.42859999999999998</c:v>
                </c:pt>
                <c:pt idx="38">
                  <c:v>0.42859999999999998</c:v>
                </c:pt>
                <c:pt idx="39">
                  <c:v>0.42859999999999998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'Pera Conf DOP 75+'!$D$6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'Pera Conf DOP 75+'!$B$8:$B$60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 75+'!$D$8:$D$60</c:f>
              <c:numCache>
                <c:formatCode>#,##0.00</c:formatCode>
                <c:ptCount val="53"/>
                <c:pt idx="0">
                  <c:v>0.79999999999999993</c:v>
                </c:pt>
                <c:pt idx="1">
                  <c:v>0.79999999999999993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'Pera Conf DOP 75+'!$F$6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'Pera Conf DOP 75+'!$B$8:$B$60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 75+'!$F$8:$F$60</c:f>
              <c:numCache>
                <c:formatCode>#,##0.00</c:formatCode>
                <c:ptCount val="53"/>
                <c:pt idx="0">
                  <c:v>2.66</c:v>
                </c:pt>
                <c:pt idx="1">
                  <c:v>2.73</c:v>
                </c:pt>
                <c:pt idx="2">
                  <c:v>2.73</c:v>
                </c:pt>
                <c:pt idx="3">
                  <c:v>2.73</c:v>
                </c:pt>
                <c:pt idx="4">
                  <c:v>2.89</c:v>
                </c:pt>
                <c:pt idx="5">
                  <c:v>2.82</c:v>
                </c:pt>
                <c:pt idx="6">
                  <c:v>2.94</c:v>
                </c:pt>
                <c:pt idx="7">
                  <c:v>2.94</c:v>
                </c:pt>
                <c:pt idx="8">
                  <c:v>2.86</c:v>
                </c:pt>
                <c:pt idx="9">
                  <c:v>2.74</c:v>
                </c:pt>
                <c:pt idx="10">
                  <c:v>2.86</c:v>
                </c:pt>
                <c:pt idx="11">
                  <c:v>2.87</c:v>
                </c:pt>
                <c:pt idx="12">
                  <c:v>2.86</c:v>
                </c:pt>
                <c:pt idx="13">
                  <c:v>2.74</c:v>
                </c:pt>
                <c:pt idx="14">
                  <c:v>2.76</c:v>
                </c:pt>
                <c:pt idx="15">
                  <c:v>2.76</c:v>
                </c:pt>
                <c:pt idx="16">
                  <c:v>2.86</c:v>
                </c:pt>
                <c:pt idx="17">
                  <c:v>2.86</c:v>
                </c:pt>
                <c:pt idx="18">
                  <c:v>2.83</c:v>
                </c:pt>
                <c:pt idx="19">
                  <c:v>2.83</c:v>
                </c:pt>
                <c:pt idx="20">
                  <c:v>2.83</c:v>
                </c:pt>
                <c:pt idx="37">
                  <c:v>2.87</c:v>
                </c:pt>
                <c:pt idx="38">
                  <c:v>3.07</c:v>
                </c:pt>
                <c:pt idx="39">
                  <c:v>3.07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88928"/>
        <c:axId val="112990848"/>
      </c:lineChart>
      <c:catAx>
        <c:axId val="11298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2990848"/>
        <c:crosses val="autoZero"/>
        <c:auto val="1"/>
        <c:lblAlgn val="ctr"/>
        <c:lblOffset val="100"/>
        <c:noMultiLvlLbl val="0"/>
      </c:catAx>
      <c:valAx>
        <c:axId val="112990848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2988928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DOP 70 - 75'!$T$35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DOP 70 - 75'!$U$34:$AF$34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70 - 75'!$U$35:$AF$35</c:f>
              <c:numCache>
                <c:formatCode>0.00</c:formatCode>
                <c:ptCount val="12"/>
                <c:pt idx="0">
                  <c:v>0.64</c:v>
                </c:pt>
                <c:pt idx="1">
                  <c:v>0.64</c:v>
                </c:pt>
                <c:pt idx="2">
                  <c:v>0.64</c:v>
                </c:pt>
                <c:pt idx="3">
                  <c:v>0.67399999999999993</c:v>
                </c:pt>
                <c:pt idx="4">
                  <c:v>0.92500000000000004</c:v>
                </c:pt>
                <c:pt idx="5">
                  <c:v>0.75</c:v>
                </c:pt>
                <c:pt idx="8">
                  <c:v>0.65</c:v>
                </c:pt>
                <c:pt idx="9">
                  <c:v>0.65</c:v>
                </c:pt>
                <c:pt idx="10">
                  <c:v>0.65</c:v>
                </c:pt>
                <c:pt idx="11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DOP 70 - 75'!$T$36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DOP 70 - 75'!$U$34:$AF$34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70 - 75'!$U$36:$AF$36</c:f>
              <c:numCache>
                <c:formatCode>0.00</c:formatCode>
                <c:ptCount val="12"/>
                <c:pt idx="0">
                  <c:v>0.45</c:v>
                </c:pt>
                <c:pt idx="1">
                  <c:v>0.45</c:v>
                </c:pt>
                <c:pt idx="2">
                  <c:v>0.45</c:v>
                </c:pt>
                <c:pt idx="3">
                  <c:v>0.48799999999999999</c:v>
                </c:pt>
                <c:pt idx="4">
                  <c:v>0.53</c:v>
                </c:pt>
                <c:pt idx="5">
                  <c:v>0.53</c:v>
                </c:pt>
                <c:pt idx="8">
                  <c:v>0.53</c:v>
                </c:pt>
                <c:pt idx="9">
                  <c:v>0.54</c:v>
                </c:pt>
                <c:pt idx="10">
                  <c:v>0.54</c:v>
                </c:pt>
                <c:pt idx="11">
                  <c:v>0.54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316608"/>
        <c:axId val="113318528"/>
      </c:areaChart>
      <c:lineChart>
        <c:grouping val="standard"/>
        <c:varyColors val="0"/>
        <c:ser>
          <c:idx val="2"/>
          <c:order val="2"/>
          <c:tx>
            <c:strRef>
              <c:f>'Pera Conf DOP 70 - 75'!$T$37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DOP 70 - 75'!$U$34:$AF$34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70 - 75'!$U$37:$AF$37</c:f>
              <c:numCache>
                <c:formatCode>0.00</c:formatCode>
                <c:ptCount val="12"/>
                <c:pt idx="0">
                  <c:v>0.55833333333333346</c:v>
                </c:pt>
                <c:pt idx="1">
                  <c:v>0.56008333333333338</c:v>
                </c:pt>
                <c:pt idx="2">
                  <c:v>0.56333333333333335</c:v>
                </c:pt>
                <c:pt idx="3">
                  <c:v>0.57866666666666666</c:v>
                </c:pt>
                <c:pt idx="4">
                  <c:v>0.67125000000000001</c:v>
                </c:pt>
                <c:pt idx="5">
                  <c:v>0.64200000000000002</c:v>
                </c:pt>
                <c:pt idx="8">
                  <c:v>0.58400000000000007</c:v>
                </c:pt>
                <c:pt idx="9">
                  <c:v>0.58166666666666667</c:v>
                </c:pt>
                <c:pt idx="10">
                  <c:v>0.59166666666666667</c:v>
                </c:pt>
                <c:pt idx="11">
                  <c:v>0.59666666666666668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DOP 70 - 75'!$T$38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DOP 70 - 75'!$U$34:$AF$34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70 - 75'!$U$38:$AF$38</c:f>
              <c:numCache>
                <c:formatCode>0.00</c:formatCode>
                <c:ptCount val="12"/>
                <c:pt idx="0">
                  <c:v>0.82499999999999996</c:v>
                </c:pt>
                <c:pt idx="1">
                  <c:v>0.85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28896"/>
        <c:axId val="113330432"/>
      </c:lineChart>
      <c:catAx>
        <c:axId val="11331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31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3185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316608"/>
        <c:crosses val="autoZero"/>
        <c:crossBetween val="midCat"/>
      </c:valAx>
      <c:catAx>
        <c:axId val="113328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330432"/>
        <c:crosses val="autoZero"/>
        <c:auto val="0"/>
        <c:lblAlgn val="ctr"/>
        <c:lblOffset val="100"/>
        <c:noMultiLvlLbl val="0"/>
      </c:catAx>
      <c:valAx>
        <c:axId val="11333043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332889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DOP 70 - 75'!$T$56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DOP 70 - 75'!$U$55:$AF$55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70 - 75'!$U$56:$AF$56</c:f>
              <c:numCache>
                <c:formatCode>0.00</c:formatCode>
                <c:ptCount val="12"/>
                <c:pt idx="0">
                  <c:v>2.1527767857142854</c:v>
                </c:pt>
                <c:pt idx="1">
                  <c:v>2.2314583333333333</c:v>
                </c:pt>
                <c:pt idx="2">
                  <c:v>2.2669961538461538</c:v>
                </c:pt>
                <c:pt idx="3">
                  <c:v>2.3290120663650078</c:v>
                </c:pt>
                <c:pt idx="4">
                  <c:v>2.3442628205128209</c:v>
                </c:pt>
                <c:pt idx="5">
                  <c:v>2.3651495726495728</c:v>
                </c:pt>
                <c:pt idx="6">
                  <c:v>2.2622142857142853</c:v>
                </c:pt>
                <c:pt idx="7">
                  <c:v>2.3985416666666666</c:v>
                </c:pt>
                <c:pt idx="8">
                  <c:v>2.1209722222222225</c:v>
                </c:pt>
                <c:pt idx="9">
                  <c:v>2.2257007575757579</c:v>
                </c:pt>
                <c:pt idx="10">
                  <c:v>2.254227272727273</c:v>
                </c:pt>
                <c:pt idx="11">
                  <c:v>2.2393181818181818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DOP 70 - 75'!$T$57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DOP 70 - 75'!$U$55:$AF$55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70 - 75'!$U$57:$AF$57</c:f>
              <c:numCache>
                <c:formatCode>0.00</c:formatCode>
                <c:ptCount val="12"/>
                <c:pt idx="0">
                  <c:v>1.6268888888888888</c:v>
                </c:pt>
                <c:pt idx="1">
                  <c:v>1.6494444444444443</c:v>
                </c:pt>
                <c:pt idx="2">
                  <c:v>1.5955555555555554</c:v>
                </c:pt>
                <c:pt idx="3">
                  <c:v>1.578111111111111</c:v>
                </c:pt>
                <c:pt idx="4">
                  <c:v>1.86625</c:v>
                </c:pt>
                <c:pt idx="5">
                  <c:v>2.0318333333333336</c:v>
                </c:pt>
                <c:pt idx="6">
                  <c:v>1.9350000000000001</c:v>
                </c:pt>
                <c:pt idx="7">
                  <c:v>1.99</c:v>
                </c:pt>
                <c:pt idx="8">
                  <c:v>1.7282499999999996</c:v>
                </c:pt>
                <c:pt idx="9">
                  <c:v>1.7870833333333334</c:v>
                </c:pt>
                <c:pt idx="10">
                  <c:v>1.995972222222222</c:v>
                </c:pt>
                <c:pt idx="11">
                  <c:v>1.9862500000000001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25888"/>
        <c:axId val="113527808"/>
      </c:areaChart>
      <c:lineChart>
        <c:grouping val="standard"/>
        <c:varyColors val="0"/>
        <c:ser>
          <c:idx val="2"/>
          <c:order val="2"/>
          <c:tx>
            <c:strRef>
              <c:f>'Pera Conf DOP 70 - 75'!$T$58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DOP 70 - 75'!$U$55:$AF$55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70 - 75'!$U$58:$AF$58</c:f>
              <c:numCache>
                <c:formatCode>0.00</c:formatCode>
                <c:ptCount val="12"/>
                <c:pt idx="0">
                  <c:v>2.0103712797619049</c:v>
                </c:pt>
                <c:pt idx="1">
                  <c:v>2.029704861111111</c:v>
                </c:pt>
                <c:pt idx="2">
                  <c:v>1.9446101495726498</c:v>
                </c:pt>
                <c:pt idx="3">
                  <c:v>2.0340099610356965</c:v>
                </c:pt>
                <c:pt idx="4">
                  <c:v>2.0939198717948719</c:v>
                </c:pt>
                <c:pt idx="5">
                  <c:v>2.1459123931623934</c:v>
                </c:pt>
                <c:pt idx="6">
                  <c:v>2.0468035714285713</c:v>
                </c:pt>
                <c:pt idx="7">
                  <c:v>2.2578472222222223</c:v>
                </c:pt>
                <c:pt idx="8">
                  <c:v>1.9420833333333332</c:v>
                </c:pt>
                <c:pt idx="9">
                  <c:v>1.9930154671717171</c:v>
                </c:pt>
                <c:pt idx="10">
                  <c:v>2.1346290404040404</c:v>
                </c:pt>
                <c:pt idx="11">
                  <c:v>2.0995124158249157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DOP 70 - 75'!$T$59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DOP 70 - 75'!$U$55:$AF$55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70 - 75'!$U$59:$AF$59</c:f>
              <c:numCache>
                <c:formatCode>0.00</c:formatCode>
                <c:ptCount val="12"/>
                <c:pt idx="0">
                  <c:v>2.1150000000000002</c:v>
                </c:pt>
                <c:pt idx="1">
                  <c:v>2.06</c:v>
                </c:pt>
                <c:pt idx="2">
                  <c:v>2.4175</c:v>
                </c:pt>
                <c:pt idx="3">
                  <c:v>2.4220000000000002</c:v>
                </c:pt>
                <c:pt idx="4">
                  <c:v>2.48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34080"/>
        <c:axId val="113535616"/>
      </c:lineChart>
      <c:catAx>
        <c:axId val="1135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52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527808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525888"/>
        <c:crosses val="autoZero"/>
        <c:crossBetween val="midCat"/>
      </c:valAx>
      <c:catAx>
        <c:axId val="11353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535616"/>
        <c:crosses val="autoZero"/>
        <c:auto val="0"/>
        <c:lblAlgn val="ctr"/>
        <c:lblOffset val="100"/>
        <c:noMultiLvlLbl val="0"/>
      </c:catAx>
      <c:valAx>
        <c:axId val="11353561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353408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'Pera Conf DOP 70 - 75'!$C$6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'Pera Conf DOP 70 - 75'!$B$8:$B$60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 70 - 75'!$C$8:$C$60</c:f>
              <c:numCache>
                <c:formatCode>#,##0.00</c:formatCode>
                <c:ptCount val="53"/>
                <c:pt idx="0">
                  <c:v>0.42859999999999998</c:v>
                </c:pt>
                <c:pt idx="1">
                  <c:v>0.42859999999999998</c:v>
                </c:pt>
                <c:pt idx="2">
                  <c:v>0.42859999999999998</c:v>
                </c:pt>
                <c:pt idx="3">
                  <c:v>0.42859999999999998</c:v>
                </c:pt>
                <c:pt idx="4">
                  <c:v>0.42859999999999998</c:v>
                </c:pt>
                <c:pt idx="5">
                  <c:v>0.42859999999999998</c:v>
                </c:pt>
                <c:pt idx="6">
                  <c:v>0.42859999999999998</c:v>
                </c:pt>
                <c:pt idx="7">
                  <c:v>0.42859999999999998</c:v>
                </c:pt>
                <c:pt idx="8">
                  <c:v>0.42859999999999998</c:v>
                </c:pt>
                <c:pt idx="9">
                  <c:v>0.42859999999999998</c:v>
                </c:pt>
                <c:pt idx="10">
                  <c:v>0.42859999999999998</c:v>
                </c:pt>
                <c:pt idx="11">
                  <c:v>0.42859999999999998</c:v>
                </c:pt>
                <c:pt idx="12">
                  <c:v>0.42859999999999998</c:v>
                </c:pt>
                <c:pt idx="13">
                  <c:v>0.42859999999999998</c:v>
                </c:pt>
                <c:pt idx="14">
                  <c:v>0.42859999999999998</c:v>
                </c:pt>
                <c:pt idx="15">
                  <c:v>0.42859999999999998</c:v>
                </c:pt>
                <c:pt idx="16">
                  <c:v>0.42859999999999998</c:v>
                </c:pt>
                <c:pt idx="17">
                  <c:v>0.42859999999999998</c:v>
                </c:pt>
                <c:pt idx="18">
                  <c:v>0.42859999999999998</c:v>
                </c:pt>
                <c:pt idx="19">
                  <c:v>0.42859999999999998</c:v>
                </c:pt>
                <c:pt idx="20">
                  <c:v>0.42859999999999998</c:v>
                </c:pt>
                <c:pt idx="37">
                  <c:v>0.42859999999999998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'Pera Conf DOP 70 - 75'!$D$6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'Pera Conf DOP 70 - 75'!$B$8:$B$60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 70 - 75'!$D$8:$D$60</c:f>
              <c:numCache>
                <c:formatCode>#,##0.00</c:formatCode>
                <c:ptCount val="53"/>
                <c:pt idx="0">
                  <c:v>0.79999999999999993</c:v>
                </c:pt>
                <c:pt idx="1">
                  <c:v>0.79999999999999993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3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'Pera Conf DOP 70 - 75'!$F$6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'Pera Conf DOP 70 - 75'!$B$8:$B$60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 70 - 75'!$F$8:$F$60</c:f>
              <c:numCache>
                <c:formatCode>#,##0.00</c:formatCode>
                <c:ptCount val="53"/>
                <c:pt idx="0">
                  <c:v>2.12</c:v>
                </c:pt>
                <c:pt idx="1">
                  <c:v>2.12</c:v>
                </c:pt>
                <c:pt idx="2">
                  <c:v>2.12</c:v>
                </c:pt>
                <c:pt idx="3">
                  <c:v>2.1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  <c:pt idx="7">
                  <c:v>2.06</c:v>
                </c:pt>
                <c:pt idx="8">
                  <c:v>2.42</c:v>
                </c:pt>
                <c:pt idx="9">
                  <c:v>2.41</c:v>
                </c:pt>
                <c:pt idx="10">
                  <c:v>2.42</c:v>
                </c:pt>
                <c:pt idx="11">
                  <c:v>2.42</c:v>
                </c:pt>
                <c:pt idx="12">
                  <c:v>2.42</c:v>
                </c:pt>
                <c:pt idx="13">
                  <c:v>2.4</c:v>
                </c:pt>
                <c:pt idx="14">
                  <c:v>2.41</c:v>
                </c:pt>
                <c:pt idx="15">
                  <c:v>2.4</c:v>
                </c:pt>
                <c:pt idx="16">
                  <c:v>2.48</c:v>
                </c:pt>
                <c:pt idx="17">
                  <c:v>2.48</c:v>
                </c:pt>
                <c:pt idx="18">
                  <c:v>2.4700000000000002</c:v>
                </c:pt>
                <c:pt idx="19">
                  <c:v>2.4700000000000002</c:v>
                </c:pt>
                <c:pt idx="20">
                  <c:v>2.5</c:v>
                </c:pt>
                <c:pt idx="3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67232"/>
        <c:axId val="113569152"/>
      </c:lineChart>
      <c:catAx>
        <c:axId val="11356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3569152"/>
        <c:crosses val="autoZero"/>
        <c:auto val="1"/>
        <c:lblAlgn val="ctr"/>
        <c:lblOffset val="100"/>
        <c:noMultiLvlLbl val="0"/>
      </c:catAx>
      <c:valAx>
        <c:axId val="11356915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3567232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DOP 65 - 70'!$T$35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DOP 65 - 70'!$U$34:$AF$34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65 - 70'!$U$35:$AF$35</c:f>
              <c:numCache>
                <c:formatCode>0.00</c:formatCode>
                <c:ptCount val="12"/>
                <c:pt idx="0">
                  <c:v>0.64</c:v>
                </c:pt>
                <c:pt idx="1">
                  <c:v>0.64</c:v>
                </c:pt>
                <c:pt idx="2">
                  <c:v>0.64</c:v>
                </c:pt>
                <c:pt idx="3">
                  <c:v>0.67399999999999993</c:v>
                </c:pt>
                <c:pt idx="4">
                  <c:v>0.92500000000000004</c:v>
                </c:pt>
                <c:pt idx="5">
                  <c:v>0.75</c:v>
                </c:pt>
                <c:pt idx="8">
                  <c:v>0.65</c:v>
                </c:pt>
                <c:pt idx="9">
                  <c:v>0.65</c:v>
                </c:pt>
                <c:pt idx="10">
                  <c:v>0.65</c:v>
                </c:pt>
                <c:pt idx="11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DOP 65 - 70'!$T$36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DOP 65 - 70'!$U$34:$AF$34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65 - 70'!$U$36:$AF$36</c:f>
              <c:numCache>
                <c:formatCode>0.00</c:formatCode>
                <c:ptCount val="12"/>
                <c:pt idx="0">
                  <c:v>0.45</c:v>
                </c:pt>
                <c:pt idx="1">
                  <c:v>0.45</c:v>
                </c:pt>
                <c:pt idx="2">
                  <c:v>0.45</c:v>
                </c:pt>
                <c:pt idx="3">
                  <c:v>0.48799999999999999</c:v>
                </c:pt>
                <c:pt idx="4">
                  <c:v>0.53</c:v>
                </c:pt>
                <c:pt idx="5">
                  <c:v>0.53</c:v>
                </c:pt>
                <c:pt idx="8">
                  <c:v>0.53</c:v>
                </c:pt>
                <c:pt idx="9">
                  <c:v>0.54</c:v>
                </c:pt>
                <c:pt idx="10">
                  <c:v>0.54</c:v>
                </c:pt>
                <c:pt idx="11">
                  <c:v>0.54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94528"/>
        <c:axId val="113896448"/>
      </c:areaChart>
      <c:lineChart>
        <c:grouping val="standard"/>
        <c:varyColors val="0"/>
        <c:ser>
          <c:idx val="2"/>
          <c:order val="2"/>
          <c:tx>
            <c:strRef>
              <c:f>'Pera Conf DOP 65 - 70'!$T$37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DOP 65 - 70'!$U$34:$AF$34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65 - 70'!$U$37:$AF$37</c:f>
              <c:numCache>
                <c:formatCode>0.00</c:formatCode>
                <c:ptCount val="12"/>
                <c:pt idx="0">
                  <c:v>0.55833333333333346</c:v>
                </c:pt>
                <c:pt idx="1">
                  <c:v>0.56008333333333338</c:v>
                </c:pt>
                <c:pt idx="2">
                  <c:v>0.56333333333333335</c:v>
                </c:pt>
                <c:pt idx="3">
                  <c:v>0.57866666666666666</c:v>
                </c:pt>
                <c:pt idx="4">
                  <c:v>0.67125000000000001</c:v>
                </c:pt>
                <c:pt idx="5">
                  <c:v>0.64200000000000002</c:v>
                </c:pt>
                <c:pt idx="8">
                  <c:v>0.58400000000000007</c:v>
                </c:pt>
                <c:pt idx="9">
                  <c:v>0.58166666666666667</c:v>
                </c:pt>
                <c:pt idx="10">
                  <c:v>0.59166666666666667</c:v>
                </c:pt>
                <c:pt idx="11">
                  <c:v>0.59666666666666668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DOP 65 - 70'!$T$38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DOP 65 - 70'!$U$34:$AF$34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65 - 70'!$U$38:$AF$38</c:f>
              <c:numCache>
                <c:formatCode>0.00</c:formatCode>
                <c:ptCount val="12"/>
                <c:pt idx="0">
                  <c:v>0.82499999999999996</c:v>
                </c:pt>
                <c:pt idx="1">
                  <c:v>0.85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52000"/>
        <c:axId val="115153536"/>
      </c:lineChart>
      <c:catAx>
        <c:axId val="1138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896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896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894528"/>
        <c:crosses val="autoZero"/>
        <c:crossBetween val="midCat"/>
      </c:valAx>
      <c:catAx>
        <c:axId val="11515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153536"/>
        <c:crosses val="autoZero"/>
        <c:auto val="0"/>
        <c:lblAlgn val="ctr"/>
        <c:lblOffset val="100"/>
        <c:noMultiLvlLbl val="0"/>
      </c:catAx>
      <c:valAx>
        <c:axId val="1151535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515200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'Pera Conf DOP 65 - 70'!$T$56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'Pera Conf DOP 65 - 70'!$U$55:$AF$55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65 - 70'!$U$56:$AF$56</c:f>
              <c:numCache>
                <c:formatCode>0.00</c:formatCode>
                <c:ptCount val="12"/>
                <c:pt idx="0">
                  <c:v>2.1527767857142854</c:v>
                </c:pt>
                <c:pt idx="1">
                  <c:v>2.2314583333333333</c:v>
                </c:pt>
                <c:pt idx="2">
                  <c:v>2.2669961538461538</c:v>
                </c:pt>
                <c:pt idx="3">
                  <c:v>2.3290120663650078</c:v>
                </c:pt>
                <c:pt idx="4">
                  <c:v>2.3442628205128209</c:v>
                </c:pt>
                <c:pt idx="5">
                  <c:v>2.3651495726495728</c:v>
                </c:pt>
                <c:pt idx="6">
                  <c:v>2.2622142857142853</c:v>
                </c:pt>
                <c:pt idx="7">
                  <c:v>2.3985416666666666</c:v>
                </c:pt>
                <c:pt idx="8">
                  <c:v>2.1209722222222225</c:v>
                </c:pt>
                <c:pt idx="9">
                  <c:v>2.2257007575757579</c:v>
                </c:pt>
                <c:pt idx="10">
                  <c:v>2.254227272727273</c:v>
                </c:pt>
                <c:pt idx="11">
                  <c:v>2.2393181818181818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'Pera Conf DOP 65 - 70'!$T$57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'Pera Conf DOP 65 - 70'!$U$55:$AF$55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65 - 70'!$U$57:$AF$57</c:f>
              <c:numCache>
                <c:formatCode>0.00</c:formatCode>
                <c:ptCount val="12"/>
                <c:pt idx="0">
                  <c:v>1.6268888888888888</c:v>
                </c:pt>
                <c:pt idx="1">
                  <c:v>1.6494444444444443</c:v>
                </c:pt>
                <c:pt idx="2">
                  <c:v>1.5955555555555554</c:v>
                </c:pt>
                <c:pt idx="3">
                  <c:v>1.578111111111111</c:v>
                </c:pt>
                <c:pt idx="4">
                  <c:v>1.86625</c:v>
                </c:pt>
                <c:pt idx="5">
                  <c:v>2.0318333333333336</c:v>
                </c:pt>
                <c:pt idx="6">
                  <c:v>1.9350000000000001</c:v>
                </c:pt>
                <c:pt idx="7">
                  <c:v>1.99</c:v>
                </c:pt>
                <c:pt idx="8">
                  <c:v>1.7282499999999996</c:v>
                </c:pt>
                <c:pt idx="9">
                  <c:v>1.7870833333333334</c:v>
                </c:pt>
                <c:pt idx="10">
                  <c:v>1.995972222222222</c:v>
                </c:pt>
                <c:pt idx="11">
                  <c:v>1.9862500000000001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20480"/>
        <c:axId val="115222400"/>
      </c:areaChart>
      <c:lineChart>
        <c:grouping val="standard"/>
        <c:varyColors val="0"/>
        <c:ser>
          <c:idx val="2"/>
          <c:order val="2"/>
          <c:tx>
            <c:strRef>
              <c:f>'Pera Conf DOP 65 - 70'!$T$58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'Pera Conf DOP 65 - 70'!$U$55:$AF$55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65 - 70'!$U$58:$AF$58</c:f>
              <c:numCache>
                <c:formatCode>0.00</c:formatCode>
                <c:ptCount val="12"/>
                <c:pt idx="0">
                  <c:v>2.0103712797619049</c:v>
                </c:pt>
                <c:pt idx="1">
                  <c:v>2.029704861111111</c:v>
                </c:pt>
                <c:pt idx="2">
                  <c:v>1.9446101495726498</c:v>
                </c:pt>
                <c:pt idx="3">
                  <c:v>2.0340099610356965</c:v>
                </c:pt>
                <c:pt idx="4">
                  <c:v>2.0939198717948719</c:v>
                </c:pt>
                <c:pt idx="5">
                  <c:v>2.1459123931623934</c:v>
                </c:pt>
                <c:pt idx="6">
                  <c:v>2.0468035714285713</c:v>
                </c:pt>
                <c:pt idx="7">
                  <c:v>2.2578472222222223</c:v>
                </c:pt>
                <c:pt idx="8">
                  <c:v>1.9420833333333332</c:v>
                </c:pt>
                <c:pt idx="9">
                  <c:v>1.9930154671717171</c:v>
                </c:pt>
                <c:pt idx="10">
                  <c:v>2.1346290404040404</c:v>
                </c:pt>
                <c:pt idx="11">
                  <c:v>2.0995124158249157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'Pera Conf DOP 65 - 70'!$T$59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'Pera Conf DOP 65 - 70'!$U$55:$AF$55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'Pera Conf DOP 65 - 70'!$U$59:$AF$59</c:f>
              <c:numCache>
                <c:formatCode>0.00</c:formatCode>
                <c:ptCount val="12"/>
                <c:pt idx="1">
                  <c:v>2.29</c:v>
                </c:pt>
                <c:pt idx="2">
                  <c:v>2.14</c:v>
                </c:pt>
                <c:pt idx="3">
                  <c:v>2.3440000000000003</c:v>
                </c:pt>
                <c:pt idx="4">
                  <c:v>2.4675000000000002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28672"/>
        <c:axId val="115230208"/>
      </c:lineChart>
      <c:catAx>
        <c:axId val="11522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522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222400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5220480"/>
        <c:crosses val="autoZero"/>
        <c:crossBetween val="midCat"/>
      </c:valAx>
      <c:catAx>
        <c:axId val="11522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230208"/>
        <c:crosses val="autoZero"/>
        <c:auto val="0"/>
        <c:lblAlgn val="ctr"/>
        <c:lblOffset val="100"/>
        <c:noMultiLvlLbl val="0"/>
      </c:catAx>
      <c:valAx>
        <c:axId val="1152302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522867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'Pera Conf DOP 65 - 70'!$C$6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'Pera Conf DOP 65 - 70'!$B$8:$B$60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 65 - 70'!$C$8:$C$60</c:f>
              <c:numCache>
                <c:formatCode>#,##0.00</c:formatCode>
                <c:ptCount val="53"/>
                <c:pt idx="0">
                  <c:v>0.42859999999999998</c:v>
                </c:pt>
                <c:pt idx="1">
                  <c:v>0.42859999999999998</c:v>
                </c:pt>
                <c:pt idx="2">
                  <c:v>0.42859999999999998</c:v>
                </c:pt>
                <c:pt idx="3">
                  <c:v>0.42859999999999998</c:v>
                </c:pt>
                <c:pt idx="4">
                  <c:v>0.42859999999999998</c:v>
                </c:pt>
                <c:pt idx="5">
                  <c:v>0.42859999999999998</c:v>
                </c:pt>
                <c:pt idx="6">
                  <c:v>0.42859999999999998</c:v>
                </c:pt>
                <c:pt idx="7">
                  <c:v>0.42859999999999998</c:v>
                </c:pt>
                <c:pt idx="8">
                  <c:v>0.42859999999999998</c:v>
                </c:pt>
                <c:pt idx="9">
                  <c:v>0.42859999999999998</c:v>
                </c:pt>
                <c:pt idx="10">
                  <c:v>0.42859999999999998</c:v>
                </c:pt>
                <c:pt idx="11">
                  <c:v>0.42859999999999998</c:v>
                </c:pt>
                <c:pt idx="12">
                  <c:v>0.42859999999999998</c:v>
                </c:pt>
                <c:pt idx="13">
                  <c:v>0.42859999999999998</c:v>
                </c:pt>
                <c:pt idx="14">
                  <c:v>0.42859999999999998</c:v>
                </c:pt>
                <c:pt idx="15">
                  <c:v>0.42859999999999998</c:v>
                </c:pt>
                <c:pt idx="16">
                  <c:v>0.42859999999999998</c:v>
                </c:pt>
                <c:pt idx="17">
                  <c:v>0.42859999999999998</c:v>
                </c:pt>
                <c:pt idx="18">
                  <c:v>0.42859999999999998</c:v>
                </c:pt>
                <c:pt idx="19">
                  <c:v>0.42859999999999998</c:v>
                </c:pt>
                <c:pt idx="20">
                  <c:v>0.42859999999999998</c:v>
                </c:pt>
                <c:pt idx="37">
                  <c:v>0.42859999999999998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'Pera Conf DOP 65 - 70'!$D$6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'Pera Conf DOP 65 - 70'!$B$8:$B$60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 65 - 70'!$D$8:$D$60</c:f>
              <c:numCache>
                <c:formatCode>#,##0.00</c:formatCode>
                <c:ptCount val="53"/>
                <c:pt idx="0">
                  <c:v>0.79999999999999993</c:v>
                </c:pt>
                <c:pt idx="1">
                  <c:v>0.79999999999999993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3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'Pera Conf DOP 65 - 70'!$F$6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'Pera Conf DOP 65 - 70'!$B$8:$B$60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'Pera Conf DOP 65 - 70'!$F$8:$F$60</c:f>
              <c:numCache>
                <c:formatCode>#,##0.00</c:formatCode>
                <c:ptCount val="53"/>
                <c:pt idx="6">
                  <c:v>2.29</c:v>
                </c:pt>
                <c:pt idx="7">
                  <c:v>2.29</c:v>
                </c:pt>
                <c:pt idx="8">
                  <c:v>2.04</c:v>
                </c:pt>
                <c:pt idx="9">
                  <c:v>2.04</c:v>
                </c:pt>
                <c:pt idx="10">
                  <c:v>2.09</c:v>
                </c:pt>
                <c:pt idx="11">
                  <c:v>2.39</c:v>
                </c:pt>
                <c:pt idx="12">
                  <c:v>2.09</c:v>
                </c:pt>
                <c:pt idx="13">
                  <c:v>2.39</c:v>
                </c:pt>
                <c:pt idx="14">
                  <c:v>2.39</c:v>
                </c:pt>
                <c:pt idx="15">
                  <c:v>2.39</c:v>
                </c:pt>
                <c:pt idx="16">
                  <c:v>2.46</c:v>
                </c:pt>
                <c:pt idx="17">
                  <c:v>2.46</c:v>
                </c:pt>
                <c:pt idx="18">
                  <c:v>2.46</c:v>
                </c:pt>
                <c:pt idx="19">
                  <c:v>2.46</c:v>
                </c:pt>
                <c:pt idx="20">
                  <c:v>2.4900000000000002</c:v>
                </c:pt>
                <c:pt idx="37">
                  <c:v>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65536"/>
        <c:axId val="115267456"/>
      </c:lineChart>
      <c:catAx>
        <c:axId val="11526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5267456"/>
        <c:crosses val="autoZero"/>
        <c:auto val="1"/>
        <c:lblAlgn val="ctr"/>
        <c:lblOffset val="100"/>
        <c:noMultiLvlLbl val="0"/>
      </c:catAx>
      <c:valAx>
        <c:axId val="115267456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5265536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1/Observatorio%20Preci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Hoja3"/>
      <sheetName val="Hoja2"/>
      <sheetName val="Hoja1"/>
    </sheetNames>
    <sheetDataSet>
      <sheetData sheetId="0">
        <row r="122">
          <cell r="D122">
            <v>0.79999999999999993</v>
          </cell>
          <cell r="F122">
            <v>1.65</v>
          </cell>
          <cell r="G122">
            <v>2.66</v>
          </cell>
        </row>
        <row r="123">
          <cell r="D123">
            <v>0.79999999999999993</v>
          </cell>
          <cell r="F123">
            <v>1.6</v>
          </cell>
          <cell r="G123">
            <v>2.12</v>
          </cell>
        </row>
        <row r="124">
          <cell r="D124">
            <v>0.79999999999999993</v>
          </cell>
          <cell r="F124">
            <v>1.2</v>
          </cell>
        </row>
      </sheetData>
      <sheetData sheetId="1">
        <row r="122">
          <cell r="D122">
            <v>0.79999999999999993</v>
          </cell>
          <cell r="F122">
            <v>1.65</v>
          </cell>
          <cell r="G122">
            <v>2.73</v>
          </cell>
        </row>
        <row r="123">
          <cell r="D123">
            <v>0.79999999999999993</v>
          </cell>
          <cell r="F123">
            <v>1.6</v>
          </cell>
          <cell r="G123">
            <v>2.12</v>
          </cell>
        </row>
        <row r="124">
          <cell r="D124">
            <v>0.79999999999999993</v>
          </cell>
          <cell r="F124">
            <v>1.2</v>
          </cell>
        </row>
      </sheetData>
      <sheetData sheetId="2">
        <row r="122">
          <cell r="D122">
            <v>0.85</v>
          </cell>
          <cell r="F122">
            <v>1.7</v>
          </cell>
          <cell r="G122">
            <v>2.73</v>
          </cell>
        </row>
        <row r="123">
          <cell r="D123">
            <v>0.85</v>
          </cell>
          <cell r="F123">
            <v>1.65</v>
          </cell>
          <cell r="G123">
            <v>2.12</v>
          </cell>
        </row>
        <row r="124">
          <cell r="D124">
            <v>0.85</v>
          </cell>
          <cell r="F124">
            <v>1.25</v>
          </cell>
        </row>
      </sheetData>
      <sheetData sheetId="3">
        <row r="122">
          <cell r="D122">
            <v>0.85</v>
          </cell>
          <cell r="F122">
            <v>1.7</v>
          </cell>
          <cell r="G122">
            <v>2.73</v>
          </cell>
        </row>
        <row r="123">
          <cell r="D123">
            <v>0.85</v>
          </cell>
          <cell r="F123">
            <v>1.65</v>
          </cell>
          <cell r="G123">
            <v>2.1</v>
          </cell>
        </row>
        <row r="124">
          <cell r="D124">
            <v>0.85</v>
          </cell>
          <cell r="F124">
            <v>1.25</v>
          </cell>
        </row>
      </sheetData>
      <sheetData sheetId="4">
        <row r="122">
          <cell r="D122">
            <v>0.85</v>
          </cell>
          <cell r="F122">
            <v>1.7</v>
          </cell>
          <cell r="G122">
            <v>2.89</v>
          </cell>
        </row>
        <row r="123">
          <cell r="D123">
            <v>0.85</v>
          </cell>
          <cell r="F123">
            <v>1.65</v>
          </cell>
          <cell r="G123">
            <v>2.06</v>
          </cell>
        </row>
        <row r="124">
          <cell r="D124">
            <v>0.85</v>
          </cell>
          <cell r="F124">
            <v>1.25</v>
          </cell>
        </row>
      </sheetData>
      <sheetData sheetId="5">
        <row r="122">
          <cell r="D122">
            <v>0.85</v>
          </cell>
          <cell r="F122">
            <v>1.65</v>
          </cell>
          <cell r="G122">
            <v>2.82</v>
          </cell>
        </row>
        <row r="123">
          <cell r="D123">
            <v>0.85</v>
          </cell>
          <cell r="F123">
            <v>1.6</v>
          </cell>
          <cell r="G123">
            <v>2.06</v>
          </cell>
        </row>
        <row r="124">
          <cell r="D124">
            <v>0.85</v>
          </cell>
          <cell r="F124">
            <v>1.2</v>
          </cell>
        </row>
      </sheetData>
      <sheetData sheetId="6">
        <row r="122">
          <cell r="F122">
            <v>1.65</v>
          </cell>
          <cell r="G122">
            <v>2.94</v>
          </cell>
        </row>
        <row r="123">
          <cell r="F123">
            <v>1.6</v>
          </cell>
          <cell r="G123">
            <v>2.06</v>
          </cell>
        </row>
        <row r="124">
          <cell r="F124">
            <v>1.2</v>
          </cell>
          <cell r="G124">
            <v>2.29</v>
          </cell>
        </row>
      </sheetData>
      <sheetData sheetId="7">
        <row r="122">
          <cell r="F122">
            <v>1.65</v>
          </cell>
          <cell r="G122">
            <v>2.94</v>
          </cell>
        </row>
        <row r="123">
          <cell r="F123">
            <v>1.6</v>
          </cell>
          <cell r="G123">
            <v>2.06</v>
          </cell>
        </row>
        <row r="124">
          <cell r="F124">
            <v>1.2</v>
          </cell>
          <cell r="G124">
            <v>2.29</v>
          </cell>
        </row>
      </sheetData>
      <sheetData sheetId="8">
        <row r="122">
          <cell r="F122">
            <v>1.65</v>
          </cell>
          <cell r="G122">
            <v>2.86</v>
          </cell>
        </row>
        <row r="123">
          <cell r="F123">
            <v>1.6</v>
          </cell>
          <cell r="G123">
            <v>2.42</v>
          </cell>
        </row>
        <row r="124">
          <cell r="F124">
            <v>1.2</v>
          </cell>
          <cell r="G124">
            <v>2.04</v>
          </cell>
        </row>
      </sheetData>
      <sheetData sheetId="9">
        <row r="122">
          <cell r="F122">
            <v>1.65</v>
          </cell>
          <cell r="G122">
            <v>2.74</v>
          </cell>
        </row>
        <row r="123">
          <cell r="F123">
            <v>1.6</v>
          </cell>
          <cell r="G123">
            <v>2.41</v>
          </cell>
        </row>
        <row r="124">
          <cell r="F124">
            <v>1.2</v>
          </cell>
          <cell r="G124">
            <v>2.04</v>
          </cell>
        </row>
      </sheetData>
      <sheetData sheetId="10">
        <row r="122">
          <cell r="F122">
            <v>1.65</v>
          </cell>
          <cell r="G122">
            <v>2.86</v>
          </cell>
        </row>
        <row r="123">
          <cell r="F123">
            <v>1.6</v>
          </cell>
          <cell r="G123">
            <v>2.42</v>
          </cell>
        </row>
        <row r="124">
          <cell r="F124">
            <v>1.2</v>
          </cell>
          <cell r="G124">
            <v>2.09</v>
          </cell>
        </row>
      </sheetData>
      <sheetData sheetId="11">
        <row r="122">
          <cell r="F122">
            <v>1.65</v>
          </cell>
          <cell r="G122">
            <v>2.87</v>
          </cell>
        </row>
        <row r="123">
          <cell r="F123">
            <v>1.6</v>
          </cell>
          <cell r="G123">
            <v>2.42</v>
          </cell>
        </row>
        <row r="124">
          <cell r="F124">
            <v>1.2</v>
          </cell>
          <cell r="G124">
            <v>2.39</v>
          </cell>
        </row>
      </sheetData>
      <sheetData sheetId="12">
        <row r="122">
          <cell r="F122">
            <v>1.65</v>
          </cell>
          <cell r="G122">
            <v>2.86</v>
          </cell>
        </row>
        <row r="123">
          <cell r="F123">
            <v>1.6</v>
          </cell>
          <cell r="G123">
            <v>2.42</v>
          </cell>
        </row>
        <row r="124">
          <cell r="F124">
            <v>1.2</v>
          </cell>
          <cell r="G124">
            <v>2.09</v>
          </cell>
        </row>
      </sheetData>
      <sheetData sheetId="13">
        <row r="122">
          <cell r="F122">
            <v>1.75</v>
          </cell>
          <cell r="G122">
            <v>2.74</v>
          </cell>
        </row>
        <row r="123">
          <cell r="F123">
            <v>1.7</v>
          </cell>
          <cell r="G123">
            <v>2.4</v>
          </cell>
        </row>
        <row r="124">
          <cell r="F124">
            <v>1.3</v>
          </cell>
          <cell r="G124">
            <v>2.39</v>
          </cell>
        </row>
      </sheetData>
      <sheetData sheetId="14">
        <row r="122">
          <cell r="F122">
            <v>1.75</v>
          </cell>
          <cell r="G122">
            <v>2.76</v>
          </cell>
        </row>
        <row r="123">
          <cell r="F123">
            <v>1.7</v>
          </cell>
          <cell r="G123">
            <v>2.41</v>
          </cell>
        </row>
        <row r="124">
          <cell r="F124">
            <v>1.3</v>
          </cell>
          <cell r="G124">
            <v>2.39</v>
          </cell>
        </row>
      </sheetData>
      <sheetData sheetId="15">
        <row r="122">
          <cell r="F122">
            <v>1.8</v>
          </cell>
          <cell r="G122">
            <v>2.76</v>
          </cell>
        </row>
        <row r="123">
          <cell r="F123">
            <v>1.75</v>
          </cell>
          <cell r="G123">
            <v>2.4</v>
          </cell>
        </row>
        <row r="124">
          <cell r="F124">
            <v>1.35</v>
          </cell>
          <cell r="G124">
            <v>2.39</v>
          </cell>
        </row>
      </sheetData>
      <sheetData sheetId="16">
        <row r="122">
          <cell r="F122">
            <v>1.8</v>
          </cell>
          <cell r="G122">
            <v>2.86</v>
          </cell>
        </row>
        <row r="123">
          <cell r="F123">
            <v>1.75</v>
          </cell>
          <cell r="G123">
            <v>2.48</v>
          </cell>
        </row>
        <row r="124">
          <cell r="F124">
            <v>1.35</v>
          </cell>
          <cell r="G124">
            <v>2.46</v>
          </cell>
        </row>
      </sheetData>
      <sheetData sheetId="17">
        <row r="122">
          <cell r="F122">
            <v>1.8</v>
          </cell>
          <cell r="G122">
            <v>2.86</v>
          </cell>
        </row>
        <row r="123">
          <cell r="F123">
            <v>1.75</v>
          </cell>
          <cell r="G123">
            <v>2.48</v>
          </cell>
        </row>
        <row r="124">
          <cell r="F124">
            <v>1.35</v>
          </cell>
          <cell r="G124">
            <v>2.46</v>
          </cell>
        </row>
      </sheetData>
      <sheetData sheetId="18">
        <row r="122">
          <cell r="F122">
            <v>1.8</v>
          </cell>
          <cell r="G122">
            <v>2.83</v>
          </cell>
        </row>
        <row r="123">
          <cell r="F123">
            <v>1.75</v>
          </cell>
          <cell r="G123">
            <v>2.4700000000000002</v>
          </cell>
        </row>
        <row r="124">
          <cell r="F124">
            <v>1.35</v>
          </cell>
          <cell r="G124">
            <v>2.46</v>
          </cell>
        </row>
      </sheetData>
      <sheetData sheetId="19">
        <row r="122">
          <cell r="F122">
            <v>1.8</v>
          </cell>
          <cell r="G122">
            <v>2.83</v>
          </cell>
        </row>
        <row r="123">
          <cell r="F123">
            <v>1.75</v>
          </cell>
          <cell r="G123">
            <v>2.4700000000000002</v>
          </cell>
        </row>
        <row r="124">
          <cell r="F124">
            <v>1.35</v>
          </cell>
          <cell r="G124">
            <v>2.46</v>
          </cell>
        </row>
      </sheetData>
      <sheetData sheetId="20">
        <row r="122">
          <cell r="F122">
            <v>1.8</v>
          </cell>
          <cell r="G122">
            <v>2.83</v>
          </cell>
        </row>
        <row r="123">
          <cell r="F123">
            <v>1.75</v>
          </cell>
          <cell r="G123">
            <v>2.5</v>
          </cell>
        </row>
        <row r="124">
          <cell r="F124">
            <v>1.35</v>
          </cell>
          <cell r="G124">
            <v>2.4900000000000002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22">
          <cell r="D122" t="str">
            <v>-</v>
          </cell>
          <cell r="F122">
            <v>1.6</v>
          </cell>
          <cell r="G122">
            <v>2.87</v>
          </cell>
        </row>
        <row r="123">
          <cell r="D123" t="str">
            <v>-</v>
          </cell>
          <cell r="F123">
            <v>1.2</v>
          </cell>
          <cell r="G123" t="str">
            <v>-</v>
          </cell>
        </row>
        <row r="124">
          <cell r="D124" t="str">
            <v>-</v>
          </cell>
          <cell r="F124">
            <v>1</v>
          </cell>
          <cell r="G124">
            <v>1.79</v>
          </cell>
        </row>
      </sheetData>
      <sheetData sheetId="38">
        <row r="122">
          <cell r="D122" t="str">
            <v>-</v>
          </cell>
          <cell r="F122">
            <v>1.6</v>
          </cell>
          <cell r="G122">
            <v>3.07</v>
          </cell>
        </row>
      </sheetData>
      <sheetData sheetId="39">
        <row r="122">
          <cell r="D122" t="str">
            <v>-</v>
          </cell>
          <cell r="F122">
            <v>1.6</v>
          </cell>
          <cell r="G122">
            <v>3.07</v>
          </cell>
        </row>
      </sheetData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6"/>
  <sheetViews>
    <sheetView tabSelected="1" view="pageBreakPreview" zoomScale="85" zoomScaleNormal="160" zoomScaleSheetLayoutView="85" workbookViewId="0">
      <selection activeCell="AC38" sqref="AC38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3" t="s">
        <v>28</v>
      </c>
      <c r="N3" s="30"/>
    </row>
    <row r="6" spans="1:33" ht="42" customHeight="1" x14ac:dyDescent="0.25">
      <c r="B6" s="42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2"/>
      <c r="C7" s="43" t="s">
        <v>19</v>
      </c>
      <c r="D7" s="43"/>
      <c r="E7" s="43"/>
      <c r="F7" s="44"/>
    </row>
    <row r="8" spans="1:33" x14ac:dyDescent="0.25">
      <c r="B8" s="22">
        <v>1</v>
      </c>
      <c r="C8" s="23">
        <v>0.42859999999999998</v>
      </c>
      <c r="D8" s="23">
        <f>'[1]01'!$D$122</f>
        <v>0.79999999999999993</v>
      </c>
      <c r="E8" s="23">
        <f>'[1]01'!$F$122</f>
        <v>1.65</v>
      </c>
      <c r="F8" s="23">
        <f>'[1]01'!$G$122</f>
        <v>2.66</v>
      </c>
    </row>
    <row r="9" spans="1:33" x14ac:dyDescent="0.25">
      <c r="B9" s="24">
        <v>2</v>
      </c>
      <c r="C9" s="25">
        <v>0.42859999999999998</v>
      </c>
      <c r="D9" s="25">
        <f>'[1]02'!$D$122</f>
        <v>0.79999999999999993</v>
      </c>
      <c r="E9" s="25">
        <f>'[1]02'!$F$122</f>
        <v>1.65</v>
      </c>
      <c r="F9" s="25">
        <f>'[1]02'!$G$122</f>
        <v>2.73</v>
      </c>
    </row>
    <row r="10" spans="1:33" x14ac:dyDescent="0.25">
      <c r="B10" s="26">
        <v>3</v>
      </c>
      <c r="C10" s="23">
        <v>0.42859999999999998</v>
      </c>
      <c r="D10" s="23">
        <f>'[1]03'!$D$122</f>
        <v>0.85</v>
      </c>
      <c r="E10" s="23">
        <f>'[1]03'!$F$122</f>
        <v>1.7</v>
      </c>
      <c r="F10" s="23">
        <f>'[1]03'!$G$122</f>
        <v>2.73</v>
      </c>
    </row>
    <row r="11" spans="1:33" x14ac:dyDescent="0.25">
      <c r="B11" s="24">
        <v>4</v>
      </c>
      <c r="C11" s="25">
        <v>0.42859999999999998</v>
      </c>
      <c r="D11" s="25">
        <f>'[1]04'!$D$122</f>
        <v>0.85</v>
      </c>
      <c r="E11" s="25">
        <f>'[1]04'!$F$122</f>
        <v>1.7</v>
      </c>
      <c r="F11" s="25">
        <f>'[1]04'!$G$122</f>
        <v>2.73</v>
      </c>
    </row>
    <row r="12" spans="1:33" x14ac:dyDescent="0.25">
      <c r="B12" s="26">
        <v>5</v>
      </c>
      <c r="C12" s="23">
        <v>0.42859999999999998</v>
      </c>
      <c r="D12" s="23">
        <f>'[1]05'!$D$122</f>
        <v>0.85</v>
      </c>
      <c r="E12" s="23">
        <f>'[1]05'!$F$122</f>
        <v>1.7</v>
      </c>
      <c r="F12" s="23">
        <f>'[1]05'!$G$122</f>
        <v>2.89</v>
      </c>
    </row>
    <row r="13" spans="1:33" x14ac:dyDescent="0.25">
      <c r="B13" s="24">
        <v>6</v>
      </c>
      <c r="C13" s="25">
        <v>0.42859999999999998</v>
      </c>
      <c r="D13" s="25">
        <f>'[1]06'!$D$122</f>
        <v>0.85</v>
      </c>
      <c r="E13" s="25">
        <f>'[1]06'!$F$122</f>
        <v>1.65</v>
      </c>
      <c r="F13" s="25">
        <f>'[1]06'!$G$122</f>
        <v>2.82</v>
      </c>
    </row>
    <row r="14" spans="1:33" x14ac:dyDescent="0.25">
      <c r="B14" s="26">
        <v>7</v>
      </c>
      <c r="C14" s="23">
        <v>0.42859999999999998</v>
      </c>
      <c r="D14" s="23"/>
      <c r="E14" s="23">
        <f>'[1]07'!$F$122</f>
        <v>1.65</v>
      </c>
      <c r="F14" s="23">
        <f>'[1]07'!$G$122</f>
        <v>2.94</v>
      </c>
    </row>
    <row r="15" spans="1:33" x14ac:dyDescent="0.25">
      <c r="B15" s="24">
        <v>8</v>
      </c>
      <c r="C15" s="25">
        <v>0.42859999999999998</v>
      </c>
      <c r="D15" s="25"/>
      <c r="E15" s="25">
        <f>'[1]08'!$F$122</f>
        <v>1.65</v>
      </c>
      <c r="F15" s="25">
        <f>'[1]08'!$G$122</f>
        <v>2.94</v>
      </c>
    </row>
    <row r="16" spans="1:33" x14ac:dyDescent="0.25">
      <c r="B16" s="26">
        <v>9</v>
      </c>
      <c r="C16" s="23">
        <v>0.42859999999999998</v>
      </c>
      <c r="D16" s="23"/>
      <c r="E16" s="23">
        <f>'[1]09'!$F$122</f>
        <v>1.65</v>
      </c>
      <c r="F16" s="23">
        <f>'[1]09'!$G$122</f>
        <v>2.86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0.42859999999999998</v>
      </c>
      <c r="D17" s="25"/>
      <c r="E17" s="25">
        <f>'[1]10'!$F$122</f>
        <v>1.65</v>
      </c>
      <c r="F17" s="25">
        <f>'[1]10'!$G$122</f>
        <v>2.74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0.42859999999999998</v>
      </c>
      <c r="D18" s="23"/>
      <c r="E18" s="23">
        <f>'[1]11'!$F$122</f>
        <v>1.65</v>
      </c>
      <c r="F18" s="23">
        <f>'[1]11'!$G$122</f>
        <v>2.86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0.42859999999999998</v>
      </c>
      <c r="D19" s="25"/>
      <c r="E19" s="25">
        <f>'[1]12'!$F$122</f>
        <v>1.65</v>
      </c>
      <c r="F19" s="25">
        <f>'[1]12'!$G$122</f>
        <v>2.87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0.42859999999999998</v>
      </c>
      <c r="D20" s="23"/>
      <c r="E20" s="23">
        <f>'[1]13'!$F$122</f>
        <v>1.65</v>
      </c>
      <c r="F20" s="23">
        <f>'[1]13'!$G$122</f>
        <v>2.86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0.42859999999999998</v>
      </c>
      <c r="D21" s="25"/>
      <c r="E21" s="25">
        <f>'[1]14'!$F$122</f>
        <v>1.75</v>
      </c>
      <c r="F21" s="25">
        <f>'[1]14'!$G$122</f>
        <v>2.74</v>
      </c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0.42859999999999998</v>
      </c>
      <c r="D22" s="23"/>
      <c r="E22" s="23">
        <f>'[1]15'!$F$122</f>
        <v>1.75</v>
      </c>
      <c r="F22" s="23">
        <f>'[1]15'!$G$122</f>
        <v>2.76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0.42859999999999998</v>
      </c>
      <c r="D23" s="25"/>
      <c r="E23" s="25">
        <f>'[1]16'!$F$122</f>
        <v>1.8</v>
      </c>
      <c r="F23" s="25">
        <f>'[1]16'!$G$122</f>
        <v>2.76</v>
      </c>
      <c r="S23" s="2"/>
      <c r="T23" s="5">
        <v>2015</v>
      </c>
      <c r="U23" s="6">
        <v>0.45</v>
      </c>
      <c r="V23" s="6">
        <v>0.45</v>
      </c>
      <c r="W23" s="6">
        <v>0.45</v>
      </c>
      <c r="X23" s="6">
        <v>0.48799999999999999</v>
      </c>
      <c r="Y23" s="6">
        <v>0.6925</v>
      </c>
      <c r="Z23" s="6">
        <v>0.75</v>
      </c>
      <c r="AA23" s="6"/>
      <c r="AB23" s="6"/>
      <c r="AC23" s="6">
        <v>0.6</v>
      </c>
      <c r="AD23" s="6">
        <v>0.6</v>
      </c>
      <c r="AE23" s="6">
        <v>0.61</v>
      </c>
      <c r="AF23" s="6">
        <v>0.64</v>
      </c>
      <c r="AG23" s="10">
        <f>AVERAGE(U23:AF23)</f>
        <v>0.57305000000000006</v>
      </c>
    </row>
    <row r="24" spans="2:33" x14ac:dyDescent="0.25">
      <c r="B24" s="26">
        <v>17</v>
      </c>
      <c r="C24" s="23">
        <v>0.42859999999999998</v>
      </c>
      <c r="D24" s="23"/>
      <c r="E24" s="23">
        <f>'[1]17'!$F$122</f>
        <v>1.8</v>
      </c>
      <c r="F24" s="23">
        <f>'[1]17'!$G$122</f>
        <v>2.86</v>
      </c>
      <c r="S24" s="2"/>
      <c r="T24" s="5">
        <v>2016</v>
      </c>
      <c r="U24" s="6">
        <v>0.64</v>
      </c>
      <c r="V24" s="6">
        <v>0.64</v>
      </c>
      <c r="W24" s="6">
        <v>0.64</v>
      </c>
      <c r="X24" s="6">
        <v>0.59</v>
      </c>
      <c r="Y24" s="6">
        <v>0.59</v>
      </c>
      <c r="Z24" s="6">
        <v>0.59</v>
      </c>
      <c r="AA24" s="6"/>
      <c r="AB24" s="6"/>
      <c r="AC24" s="6"/>
      <c r="AD24" s="6">
        <v>0.55500000000000005</v>
      </c>
      <c r="AE24" s="6">
        <v>0.56999999999999995</v>
      </c>
      <c r="AF24" s="6">
        <v>0.56999999999999995</v>
      </c>
      <c r="AG24" s="10">
        <f t="shared" ref="AG24:AG31" si="0">AVERAGE(U24:AF24)</f>
        <v>0.59833333333333327</v>
      </c>
    </row>
    <row r="25" spans="2:33" x14ac:dyDescent="0.25">
      <c r="B25" s="24">
        <v>18</v>
      </c>
      <c r="C25" s="25">
        <v>0.42859999999999998</v>
      </c>
      <c r="D25" s="25"/>
      <c r="E25" s="25">
        <f>'[1]18'!$F$122</f>
        <v>1.8</v>
      </c>
      <c r="F25" s="25">
        <f>'[1]18'!$G$122</f>
        <v>2.86</v>
      </c>
      <c r="G25" s="1"/>
      <c r="S25" s="2"/>
      <c r="T25" s="5">
        <v>2017</v>
      </c>
      <c r="U25" s="6">
        <v>0.56999999999999995</v>
      </c>
      <c r="V25" s="6">
        <v>0.56999999999999995</v>
      </c>
      <c r="W25" s="6">
        <v>0.56999999999999995</v>
      </c>
      <c r="X25" s="6">
        <v>0.57999999999999996</v>
      </c>
      <c r="Y25" s="6">
        <v>0.63</v>
      </c>
      <c r="Z25" s="6">
        <v>0.63</v>
      </c>
      <c r="AA25" s="6"/>
      <c r="AB25" s="6"/>
      <c r="AC25" s="6">
        <v>0.54</v>
      </c>
      <c r="AD25" s="6">
        <v>0.54</v>
      </c>
      <c r="AE25" s="6">
        <v>0.54</v>
      </c>
      <c r="AF25" s="6">
        <v>0.54</v>
      </c>
      <c r="AG25" s="10">
        <f t="shared" si="0"/>
        <v>0.57099999999999995</v>
      </c>
    </row>
    <row r="26" spans="2:33" x14ac:dyDescent="0.25">
      <c r="B26" s="26">
        <v>19</v>
      </c>
      <c r="C26" s="23">
        <v>0.42859999999999998</v>
      </c>
      <c r="D26" s="23"/>
      <c r="E26" s="23">
        <f>'[1]19'!$F$122</f>
        <v>1.8</v>
      </c>
      <c r="F26" s="23">
        <f>'[1]19'!$G$122</f>
        <v>2.83</v>
      </c>
      <c r="S26" s="2"/>
      <c r="T26" s="5">
        <v>2018</v>
      </c>
      <c r="U26" s="6">
        <v>0.55500000000000005</v>
      </c>
      <c r="V26" s="6">
        <v>0.60249999999999992</v>
      </c>
      <c r="W26" s="6">
        <v>0.61</v>
      </c>
      <c r="X26" s="6">
        <v>0.61</v>
      </c>
      <c r="Y26" s="6">
        <v>0.65999999999999992</v>
      </c>
      <c r="Z26" s="6">
        <v>0.71</v>
      </c>
      <c r="AA26" s="6"/>
      <c r="AB26" s="6"/>
      <c r="AC26" s="6">
        <v>0.6</v>
      </c>
      <c r="AD26" s="6">
        <v>0.57500000000000007</v>
      </c>
      <c r="AE26" s="6">
        <v>0.6</v>
      </c>
      <c r="AF26" s="6">
        <v>0.6</v>
      </c>
      <c r="AG26" s="10">
        <f t="shared" si="0"/>
        <v>0.61224999999999985</v>
      </c>
    </row>
    <row r="27" spans="2:33" x14ac:dyDescent="0.25">
      <c r="B27" s="24">
        <v>20</v>
      </c>
      <c r="C27" s="25">
        <v>0.42859999999999998</v>
      </c>
      <c r="D27" s="25"/>
      <c r="E27" s="25">
        <f>'[1]20'!$F$122</f>
        <v>1.8</v>
      </c>
      <c r="F27" s="25">
        <f>'[1]20'!$G$122</f>
        <v>2.83</v>
      </c>
      <c r="S27" s="2"/>
      <c r="T27" s="5">
        <v>2019</v>
      </c>
      <c r="U27" s="6">
        <v>0.55499999999999994</v>
      </c>
      <c r="V27" s="6">
        <v>0.51800000000000002</v>
      </c>
      <c r="W27" s="6">
        <v>0.53</v>
      </c>
      <c r="X27" s="6">
        <v>0.53</v>
      </c>
      <c r="Y27" s="6">
        <v>0.53</v>
      </c>
      <c r="Z27" s="6">
        <v>0.53</v>
      </c>
      <c r="AA27" s="6"/>
      <c r="AB27" s="6"/>
      <c r="AC27" s="6">
        <v>0.53</v>
      </c>
      <c r="AD27" s="6">
        <v>0.57000000000000006</v>
      </c>
      <c r="AE27" s="6">
        <v>0.57999999999999996</v>
      </c>
      <c r="AF27" s="6">
        <v>0.57999999999999996</v>
      </c>
      <c r="AG27" s="10">
        <f t="shared" si="0"/>
        <v>0.54530000000000012</v>
      </c>
    </row>
    <row r="28" spans="2:33" x14ac:dyDescent="0.25">
      <c r="B28" s="26">
        <v>21</v>
      </c>
      <c r="C28" s="23">
        <v>0.42859999999999998</v>
      </c>
      <c r="D28" s="23"/>
      <c r="E28" s="23">
        <f>'[1]21'!$F$122</f>
        <v>1.8</v>
      </c>
      <c r="F28" s="23">
        <f>'[1]21'!$G$122</f>
        <v>2.83</v>
      </c>
      <c r="S28" s="2"/>
      <c r="T28" s="5">
        <v>2020</v>
      </c>
      <c r="U28" s="6">
        <v>0.57999999999999996</v>
      </c>
      <c r="V28" s="6">
        <v>0.57999999999999996</v>
      </c>
      <c r="W28" s="6">
        <v>0.57999999999999996</v>
      </c>
      <c r="X28" s="6">
        <v>0.67399999999999993</v>
      </c>
      <c r="Y28" s="6">
        <v>0.92500000000000004</v>
      </c>
      <c r="Z28" s="6"/>
      <c r="AA28" s="6"/>
      <c r="AB28" s="6"/>
      <c r="AC28" s="6">
        <v>0.65</v>
      </c>
      <c r="AD28" s="6">
        <v>0.65</v>
      </c>
      <c r="AE28" s="6">
        <v>0.65</v>
      </c>
      <c r="AF28" s="6">
        <v>0.65</v>
      </c>
      <c r="AG28" s="10">
        <f t="shared" si="0"/>
        <v>0.65988888888888886</v>
      </c>
    </row>
    <row r="29" spans="2:33" x14ac:dyDescent="0.25">
      <c r="B29" s="24">
        <v>22</v>
      </c>
      <c r="C29" s="25"/>
      <c r="D29" s="25"/>
      <c r="E29" s="38" t="s">
        <v>35</v>
      </c>
      <c r="F29" s="25"/>
      <c r="S29" s="2"/>
      <c r="T29" s="5" t="s">
        <v>24</v>
      </c>
      <c r="U29" s="6">
        <f>MAX(U23:U28)</f>
        <v>0.64</v>
      </c>
      <c r="V29" s="6">
        <f t="shared" ref="V29:AF29" si="1">MAX(V23:V28)</f>
        <v>0.64</v>
      </c>
      <c r="W29" s="6">
        <f t="shared" si="1"/>
        <v>0.64</v>
      </c>
      <c r="X29" s="6">
        <f t="shared" si="1"/>
        <v>0.67399999999999993</v>
      </c>
      <c r="Y29" s="6">
        <f t="shared" si="1"/>
        <v>0.92500000000000004</v>
      </c>
      <c r="Z29" s="6">
        <f t="shared" si="1"/>
        <v>0.75</v>
      </c>
      <c r="AA29" s="6">
        <f t="shared" si="1"/>
        <v>0</v>
      </c>
      <c r="AB29" s="6">
        <f t="shared" si="1"/>
        <v>0</v>
      </c>
      <c r="AC29" s="6">
        <f t="shared" si="1"/>
        <v>0.65</v>
      </c>
      <c r="AD29" s="6">
        <f t="shared" si="1"/>
        <v>0.65</v>
      </c>
      <c r="AE29" s="6">
        <f t="shared" si="1"/>
        <v>0.65</v>
      </c>
      <c r="AF29" s="6">
        <f t="shared" si="1"/>
        <v>0.65</v>
      </c>
      <c r="AG29" s="10">
        <f t="shared" si="0"/>
        <v>0.5724166666666668</v>
      </c>
    </row>
    <row r="30" spans="2:33" x14ac:dyDescent="0.25">
      <c r="B30" s="26">
        <v>23</v>
      </c>
      <c r="C30" s="23"/>
      <c r="D30" s="23"/>
      <c r="E30" s="23"/>
      <c r="F30" s="23"/>
      <c r="S30" s="2"/>
      <c r="T30" s="5" t="s">
        <v>25</v>
      </c>
      <c r="U30" s="6">
        <f>MIN(U23:U28)</f>
        <v>0.45</v>
      </c>
      <c r="V30" s="6">
        <f t="shared" ref="V30:AF30" si="2">MIN(V23:V28)</f>
        <v>0.45</v>
      </c>
      <c r="W30" s="6">
        <f t="shared" si="2"/>
        <v>0.45</v>
      </c>
      <c r="X30" s="6">
        <f t="shared" si="2"/>
        <v>0.48799999999999999</v>
      </c>
      <c r="Y30" s="6">
        <f t="shared" si="2"/>
        <v>0.53</v>
      </c>
      <c r="Z30" s="6">
        <f t="shared" si="2"/>
        <v>0.53</v>
      </c>
      <c r="AA30" s="6">
        <f t="shared" si="2"/>
        <v>0</v>
      </c>
      <c r="AB30" s="6">
        <f t="shared" si="2"/>
        <v>0</v>
      </c>
      <c r="AC30" s="6">
        <f t="shared" si="2"/>
        <v>0.53</v>
      </c>
      <c r="AD30" s="6">
        <f t="shared" si="2"/>
        <v>0.54</v>
      </c>
      <c r="AE30" s="6">
        <f t="shared" si="2"/>
        <v>0.54</v>
      </c>
      <c r="AF30" s="6">
        <f t="shared" si="2"/>
        <v>0.54</v>
      </c>
      <c r="AG30" s="10">
        <f t="shared" si="0"/>
        <v>0.42066666666666674</v>
      </c>
    </row>
    <row r="31" spans="2:33" x14ac:dyDescent="0.25">
      <c r="B31" s="24">
        <v>24</v>
      </c>
      <c r="C31" s="25"/>
      <c r="D31" s="25"/>
      <c r="E31" s="25"/>
      <c r="F31" s="25"/>
      <c r="S31" s="2"/>
      <c r="T31" s="5" t="s">
        <v>26</v>
      </c>
      <c r="U31" s="6">
        <f>AVERAGE(U23:U28)</f>
        <v>0.55833333333333346</v>
      </c>
      <c r="V31" s="6">
        <f t="shared" ref="V31:AF31" si="3">AVERAGE(V23:V28)</f>
        <v>0.56008333333333338</v>
      </c>
      <c r="W31" s="6">
        <f t="shared" si="3"/>
        <v>0.56333333333333335</v>
      </c>
      <c r="X31" s="6">
        <f t="shared" si="3"/>
        <v>0.57866666666666666</v>
      </c>
      <c r="Y31" s="6">
        <f t="shared" si="3"/>
        <v>0.67125000000000001</v>
      </c>
      <c r="Z31" s="6">
        <f t="shared" si="3"/>
        <v>0.64200000000000002</v>
      </c>
      <c r="AA31" s="6" t="e">
        <f t="shared" si="3"/>
        <v>#DIV/0!</v>
      </c>
      <c r="AB31" s="6" t="e">
        <f t="shared" si="3"/>
        <v>#DIV/0!</v>
      </c>
      <c r="AC31" s="6">
        <f t="shared" si="3"/>
        <v>0.58400000000000007</v>
      </c>
      <c r="AD31" s="6">
        <f t="shared" si="3"/>
        <v>0.58166666666666667</v>
      </c>
      <c r="AE31" s="6">
        <f t="shared" si="3"/>
        <v>0.59166666666666667</v>
      </c>
      <c r="AF31" s="6">
        <f t="shared" si="3"/>
        <v>0.59666666666666668</v>
      </c>
      <c r="AG31" s="10" t="e">
        <f t="shared" si="0"/>
        <v>#DIV/0!</v>
      </c>
    </row>
    <row r="32" spans="2:33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/>
      <c r="D33" s="25"/>
      <c r="E33" s="25"/>
      <c r="F33" s="25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/>
      <c r="D34" s="23"/>
      <c r="E34" s="23"/>
      <c r="F34" s="23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/>
      <c r="D35" s="25"/>
      <c r="E35" s="25"/>
      <c r="F35" s="25"/>
      <c r="S35" s="2"/>
      <c r="T35" s="5" t="s">
        <v>27</v>
      </c>
      <c r="U35" s="6">
        <f t="shared" ref="U35:AF37" si="4">U29</f>
        <v>0.64</v>
      </c>
      <c r="V35" s="6">
        <f t="shared" si="4"/>
        <v>0.64</v>
      </c>
      <c r="W35" s="6">
        <f t="shared" si="4"/>
        <v>0.64</v>
      </c>
      <c r="X35" s="6">
        <f t="shared" si="4"/>
        <v>0.67399999999999993</v>
      </c>
      <c r="Y35" s="6">
        <f t="shared" si="4"/>
        <v>0.92500000000000004</v>
      </c>
      <c r="Z35" s="6">
        <f t="shared" si="4"/>
        <v>0.75</v>
      </c>
      <c r="AA35" s="6"/>
      <c r="AB35" s="6"/>
      <c r="AC35" s="6">
        <f t="shared" si="4"/>
        <v>0.65</v>
      </c>
      <c r="AD35" s="6">
        <f t="shared" si="4"/>
        <v>0.65</v>
      </c>
      <c r="AE35" s="6">
        <f t="shared" si="4"/>
        <v>0.65</v>
      </c>
      <c r="AF35" s="6">
        <f t="shared" si="4"/>
        <v>0.65</v>
      </c>
      <c r="AG35" s="4"/>
    </row>
    <row r="36" spans="2:33" x14ac:dyDescent="0.25">
      <c r="B36" s="26">
        <v>29</v>
      </c>
      <c r="C36" s="23"/>
      <c r="D36" s="23"/>
      <c r="E36" s="23"/>
      <c r="F36" s="23"/>
      <c r="S36" s="2"/>
      <c r="T36" s="5"/>
      <c r="U36" s="6">
        <f t="shared" si="4"/>
        <v>0.45</v>
      </c>
      <c r="V36" s="6">
        <f t="shared" si="4"/>
        <v>0.45</v>
      </c>
      <c r="W36" s="6">
        <f t="shared" si="4"/>
        <v>0.45</v>
      </c>
      <c r="X36" s="6">
        <f t="shared" si="4"/>
        <v>0.48799999999999999</v>
      </c>
      <c r="Y36" s="6">
        <f t="shared" si="4"/>
        <v>0.53</v>
      </c>
      <c r="Z36" s="6">
        <f t="shared" si="4"/>
        <v>0.53</v>
      </c>
      <c r="AA36" s="6"/>
      <c r="AB36" s="6"/>
      <c r="AC36" s="6">
        <f t="shared" si="4"/>
        <v>0.53</v>
      </c>
      <c r="AD36" s="6">
        <f t="shared" si="4"/>
        <v>0.54</v>
      </c>
      <c r="AE36" s="6">
        <f t="shared" si="4"/>
        <v>0.54</v>
      </c>
      <c r="AF36" s="6">
        <f t="shared" si="4"/>
        <v>0.54</v>
      </c>
      <c r="AG36" s="4"/>
    </row>
    <row r="37" spans="2:33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2015 - 2020</v>
      </c>
      <c r="U37" s="11">
        <f t="shared" si="4"/>
        <v>0.55833333333333346</v>
      </c>
      <c r="V37" s="11">
        <f t="shared" si="4"/>
        <v>0.56008333333333338</v>
      </c>
      <c r="W37" s="11">
        <f t="shared" si="4"/>
        <v>0.56333333333333335</v>
      </c>
      <c r="X37" s="11">
        <f t="shared" si="4"/>
        <v>0.57866666666666666</v>
      </c>
      <c r="Y37" s="11">
        <f t="shared" si="4"/>
        <v>0.67125000000000001</v>
      </c>
      <c r="Z37" s="11">
        <f t="shared" si="4"/>
        <v>0.64200000000000002</v>
      </c>
      <c r="AA37" s="11"/>
      <c r="AB37" s="11"/>
      <c r="AC37" s="11">
        <f t="shared" si="4"/>
        <v>0.58400000000000007</v>
      </c>
      <c r="AD37" s="11">
        <f t="shared" si="4"/>
        <v>0.58166666666666667</v>
      </c>
      <c r="AE37" s="11">
        <f t="shared" si="4"/>
        <v>0.59166666666666667</v>
      </c>
      <c r="AF37" s="11">
        <f t="shared" si="4"/>
        <v>0.59666666666666668</v>
      </c>
      <c r="AG37" s="4"/>
    </row>
    <row r="38" spans="2:33" x14ac:dyDescent="0.25">
      <c r="B38" s="26">
        <v>31</v>
      </c>
      <c r="C38" s="23"/>
      <c r="D38" s="23"/>
      <c r="E38" s="23"/>
      <c r="F38" s="23"/>
      <c r="S38" s="2"/>
      <c r="T38" s="5">
        <v>2021</v>
      </c>
      <c r="U38" s="12">
        <f>AVERAGE(D8:D11)</f>
        <v>0.82499999999999996</v>
      </c>
      <c r="V38" s="12">
        <f>AVERAGE(D12:D15)</f>
        <v>0.85</v>
      </c>
      <c r="W38" s="12"/>
      <c r="X38" s="12"/>
      <c r="Y38" s="12"/>
      <c r="Z38" s="12"/>
      <c r="AA38" s="12"/>
      <c r="AB38" s="12"/>
      <c r="AC38" s="12" t="e">
        <f>AVERAGE(D42:D46)</f>
        <v>#DIV/0!</v>
      </c>
      <c r="AD38" s="12" t="e">
        <f>AVERAGE(D47:D50)</f>
        <v>#DIV/0!</v>
      </c>
      <c r="AE38" s="12"/>
      <c r="AF38" s="12"/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/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/>
      <c r="D41" s="25"/>
      <c r="E41" s="25"/>
      <c r="F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/>
      <c r="D42" s="23"/>
      <c r="E42" s="23"/>
      <c r="F42" s="23"/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/>
      <c r="D43" s="25"/>
      <c r="E43" s="25"/>
      <c r="F43" s="25"/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/>
      <c r="D44" s="23"/>
      <c r="E44" s="39" t="s">
        <v>36</v>
      </c>
      <c r="F44" s="23"/>
      <c r="S44" s="2"/>
      <c r="T44" s="5">
        <v>2015</v>
      </c>
      <c r="U44" s="6">
        <v>1.6268888888888888</v>
      </c>
      <c r="V44" s="6">
        <v>1.6494444444444443</v>
      </c>
      <c r="W44" s="6">
        <v>1.5955555555555554</v>
      </c>
      <c r="X44" s="6">
        <v>1.578111111111111</v>
      </c>
      <c r="Y44" s="6">
        <v>1.86625</v>
      </c>
      <c r="Z44" s="9">
        <v>2.1088333333333336</v>
      </c>
      <c r="AA44" s="6">
        <v>1.9350000000000001</v>
      </c>
      <c r="AB44" s="6"/>
      <c r="AC44" s="6">
        <v>1.8427777777777778</v>
      </c>
      <c r="AD44" s="6">
        <v>1.8572777777777776</v>
      </c>
      <c r="AE44" s="6">
        <v>1.995972222222222</v>
      </c>
      <c r="AF44" s="6">
        <v>1.9862500000000001</v>
      </c>
      <c r="AG44" s="10">
        <f>AVERAGE(U44:AF44)</f>
        <v>1.8220328282828284</v>
      </c>
    </row>
    <row r="45" spans="2:33" x14ac:dyDescent="0.25">
      <c r="B45" s="24">
        <v>38</v>
      </c>
      <c r="C45" s="25">
        <v>0.42859999999999998</v>
      </c>
      <c r="D45" s="25" t="str">
        <f>'[1]38'!$D$122</f>
        <v>-</v>
      </c>
      <c r="E45" s="25">
        <f>'[1]38'!$F$122</f>
        <v>1.6</v>
      </c>
      <c r="F45" s="25">
        <f>'[1]38'!$G$122</f>
        <v>2.87</v>
      </c>
      <c r="S45" s="2"/>
      <c r="T45" s="5">
        <v>2016</v>
      </c>
      <c r="U45" s="6">
        <v>2.136597222222222</v>
      </c>
      <c r="V45" s="6">
        <v>2.1962500000000005</v>
      </c>
      <c r="W45" s="6">
        <v>2.1930000000000005</v>
      </c>
      <c r="X45" s="6">
        <v>2.2029166666666669</v>
      </c>
      <c r="Y45" s="6">
        <v>2.0300000000000002</v>
      </c>
      <c r="Z45" s="9">
        <v>2.0318333333333336</v>
      </c>
      <c r="AA45" s="6">
        <v>1.9445833333333331</v>
      </c>
      <c r="AB45" s="6">
        <v>2.3849999999999998</v>
      </c>
      <c r="AC45" s="6">
        <v>1.7282499999999996</v>
      </c>
      <c r="AD45" s="6">
        <v>1.7870833333333334</v>
      </c>
      <c r="AE45" s="6">
        <v>2.1837500000000003</v>
      </c>
      <c r="AF45" s="6">
        <v>2.0573333333333332</v>
      </c>
      <c r="AG45" s="10">
        <f t="shared" ref="AG45:AG52" si="5">AVERAGE(U45:AF45)</f>
        <v>2.0730497685185183</v>
      </c>
    </row>
    <row r="46" spans="2:33" x14ac:dyDescent="0.25">
      <c r="B46" s="26">
        <v>39</v>
      </c>
      <c r="C46" s="23">
        <v>0.42859999999999998</v>
      </c>
      <c r="D46" s="23" t="str">
        <f>'[1]39'!$D$122</f>
        <v>-</v>
      </c>
      <c r="E46" s="23">
        <f>'[1]39'!$F$122</f>
        <v>1.6</v>
      </c>
      <c r="F46" s="23">
        <f>'[1]39'!$G$122</f>
        <v>3.07</v>
      </c>
      <c r="S46" s="2"/>
      <c r="T46" s="5">
        <v>2017</v>
      </c>
      <c r="U46" s="6">
        <v>2.1252222222222223</v>
      </c>
      <c r="V46" s="6">
        <v>2.041666666666667</v>
      </c>
      <c r="W46" s="6">
        <v>1.7228888888888894</v>
      </c>
      <c r="X46" s="6">
        <v>2.0259999999999998</v>
      </c>
      <c r="Y46" s="6">
        <v>2.1351666666666667</v>
      </c>
      <c r="Z46" s="9">
        <v>2.0778333333333334</v>
      </c>
      <c r="AA46" s="6">
        <v>2.0454166666666667</v>
      </c>
      <c r="AB46" s="6">
        <v>1.99</v>
      </c>
      <c r="AC46" s="6">
        <v>2.0763333333333334</v>
      </c>
      <c r="AD46" s="6">
        <v>2.1019999999999999</v>
      </c>
      <c r="AE46" s="6">
        <v>2.1045666666666669</v>
      </c>
      <c r="AF46" s="6">
        <v>2.115148148148148</v>
      </c>
      <c r="AG46" s="10">
        <f t="shared" si="5"/>
        <v>2.0468535493827162</v>
      </c>
    </row>
    <row r="47" spans="2:33" x14ac:dyDescent="0.25">
      <c r="B47" s="24">
        <v>40</v>
      </c>
      <c r="C47" s="25">
        <v>0.42859999999999998</v>
      </c>
      <c r="D47" s="25" t="str">
        <f>'[1]40'!$D$122</f>
        <v>-</v>
      </c>
      <c r="E47" s="25">
        <f>'[1]40'!$F$122</f>
        <v>1.6</v>
      </c>
      <c r="F47" s="25">
        <f>'[1]40'!$G$122</f>
        <v>3.07</v>
      </c>
      <c r="S47" s="2"/>
      <c r="T47" s="5">
        <v>2018</v>
      </c>
      <c r="U47" s="6">
        <v>2.1527767857142854</v>
      </c>
      <c r="V47" s="6">
        <v>2.2314583333333333</v>
      </c>
      <c r="W47" s="6">
        <v>2.2669961538461538</v>
      </c>
      <c r="X47" s="6">
        <v>2.3290120663650078</v>
      </c>
      <c r="Y47" s="6">
        <v>2.3442628205128209</v>
      </c>
      <c r="Z47" s="9">
        <v>2.3651495726495728</v>
      </c>
      <c r="AA47" s="6">
        <v>2.2622142857142853</v>
      </c>
      <c r="AB47" s="6">
        <v>2.3985416666666666</v>
      </c>
      <c r="AC47" s="6">
        <v>2.1209722222222225</v>
      </c>
      <c r="AD47" s="6">
        <v>2.2257007575757579</v>
      </c>
      <c r="AE47" s="6">
        <v>2.254227272727273</v>
      </c>
      <c r="AF47" s="6">
        <v>2.2393181818181818</v>
      </c>
      <c r="AG47" s="10">
        <f t="shared" si="5"/>
        <v>2.2658858432621298</v>
      </c>
    </row>
    <row r="48" spans="2:33" x14ac:dyDescent="0.25">
      <c r="B48" s="26">
        <v>41</v>
      </c>
      <c r="C48" s="23"/>
      <c r="D48" s="23"/>
      <c r="E48" s="23"/>
      <c r="F48" s="23"/>
      <c r="S48" s="2"/>
      <c r="T48" s="5">
        <v>2019</v>
      </c>
      <c r="U48" s="6">
        <v>2.2261363636363636</v>
      </c>
      <c r="V48" s="6">
        <v>2.2653636363636367</v>
      </c>
      <c r="W48" s="6">
        <v>2.2370454545454548</v>
      </c>
      <c r="X48" s="6">
        <v>2.2626136363636364</v>
      </c>
      <c r="Y48" s="6">
        <v>2.3144545454545455</v>
      </c>
      <c r="Z48" s="9">
        <v>2.2928522727272727</v>
      </c>
      <c r="AA48" s="6">
        <v>2.3186138167388171</v>
      </c>
      <c r="AB48" s="6">
        <v>2.1606944444444447</v>
      </c>
      <c r="AC48" s="6">
        <v>2.2318650793650794</v>
      </c>
      <c r="AD48" s="6">
        <v>2.4304499999999996</v>
      </c>
      <c r="AE48" s="6">
        <v>2.4134204545454541</v>
      </c>
      <c r="AF48" s="6">
        <v>2.33</v>
      </c>
      <c r="AG48" s="10">
        <f t="shared" si="5"/>
        <v>2.2902924753487253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2020</v>
      </c>
      <c r="U49" s="6">
        <v>2.3400000000000003</v>
      </c>
      <c r="V49" s="6">
        <v>2.3319999999999999</v>
      </c>
      <c r="W49" s="6">
        <v>2.3374999999999999</v>
      </c>
      <c r="X49" s="6">
        <v>2.4839999999999995</v>
      </c>
      <c r="Y49" s="6">
        <v>2.5333333333333332</v>
      </c>
      <c r="Z49" s="9"/>
      <c r="AA49" s="6"/>
      <c r="AB49" s="6"/>
      <c r="AC49" s="6">
        <v>2.66</v>
      </c>
      <c r="AD49" s="6">
        <v>2.5439999999999996</v>
      </c>
      <c r="AE49" s="6">
        <v>2.5025000000000004</v>
      </c>
      <c r="AF49" s="6">
        <v>2.5299999999999998</v>
      </c>
      <c r="AG49" s="10">
        <f t="shared" si="5"/>
        <v>2.4737037037037037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24</v>
      </c>
      <c r="U50" s="6">
        <f t="shared" ref="U50:AF50" si="6">MAX(U44:U47)</f>
        <v>2.1527767857142854</v>
      </c>
      <c r="V50" s="6">
        <f t="shared" si="6"/>
        <v>2.2314583333333333</v>
      </c>
      <c r="W50" s="6">
        <f t="shared" si="6"/>
        <v>2.2669961538461538</v>
      </c>
      <c r="X50" s="6">
        <f t="shared" si="6"/>
        <v>2.3290120663650078</v>
      </c>
      <c r="Y50" s="6">
        <f t="shared" si="6"/>
        <v>2.3442628205128209</v>
      </c>
      <c r="Z50" s="6">
        <f t="shared" si="6"/>
        <v>2.3651495726495728</v>
      </c>
      <c r="AA50" s="6">
        <f t="shared" si="6"/>
        <v>2.2622142857142853</v>
      </c>
      <c r="AB50" s="6">
        <f t="shared" si="6"/>
        <v>2.3985416666666666</v>
      </c>
      <c r="AC50" s="6">
        <f t="shared" si="6"/>
        <v>2.1209722222222225</v>
      </c>
      <c r="AD50" s="6">
        <f t="shared" si="6"/>
        <v>2.2257007575757579</v>
      </c>
      <c r="AE50" s="6">
        <f t="shared" si="6"/>
        <v>2.254227272727273</v>
      </c>
      <c r="AF50" s="6">
        <f t="shared" si="6"/>
        <v>2.2393181818181818</v>
      </c>
      <c r="AG50" s="10">
        <f t="shared" si="5"/>
        <v>2.2658858432621298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25</v>
      </c>
      <c r="U51" s="6">
        <f t="shared" ref="U51:AF51" si="7">MIN(U44:U47)</f>
        <v>1.6268888888888888</v>
      </c>
      <c r="V51" s="6">
        <f t="shared" si="7"/>
        <v>1.6494444444444443</v>
      </c>
      <c r="W51" s="6">
        <f t="shared" si="7"/>
        <v>1.5955555555555554</v>
      </c>
      <c r="X51" s="6">
        <f t="shared" si="7"/>
        <v>1.578111111111111</v>
      </c>
      <c r="Y51" s="6">
        <f t="shared" si="7"/>
        <v>1.86625</v>
      </c>
      <c r="Z51" s="6">
        <f t="shared" si="7"/>
        <v>2.0318333333333336</v>
      </c>
      <c r="AA51" s="6">
        <f t="shared" si="7"/>
        <v>1.9350000000000001</v>
      </c>
      <c r="AB51" s="6">
        <f t="shared" si="7"/>
        <v>1.99</v>
      </c>
      <c r="AC51" s="6">
        <f t="shared" si="7"/>
        <v>1.7282499999999996</v>
      </c>
      <c r="AD51" s="6">
        <f t="shared" si="7"/>
        <v>1.7870833333333334</v>
      </c>
      <c r="AE51" s="6">
        <f t="shared" si="7"/>
        <v>1.995972222222222</v>
      </c>
      <c r="AF51" s="6">
        <f t="shared" si="7"/>
        <v>1.9862500000000001</v>
      </c>
      <c r="AG51" s="10">
        <f t="shared" si="5"/>
        <v>1.8142199074074075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26</v>
      </c>
      <c r="U52" s="6">
        <f t="shared" ref="U52:AF52" si="8">AVERAGE(U44:U47)</f>
        <v>2.0103712797619049</v>
      </c>
      <c r="V52" s="6">
        <f t="shared" si="8"/>
        <v>2.029704861111111</v>
      </c>
      <c r="W52" s="6">
        <f t="shared" si="8"/>
        <v>1.9446101495726498</v>
      </c>
      <c r="X52" s="6">
        <f t="shared" si="8"/>
        <v>2.0340099610356965</v>
      </c>
      <c r="Y52" s="6">
        <f t="shared" si="8"/>
        <v>2.0939198717948719</v>
      </c>
      <c r="Z52" s="6">
        <f t="shared" si="8"/>
        <v>2.1459123931623934</v>
      </c>
      <c r="AA52" s="6">
        <f t="shared" si="8"/>
        <v>2.0468035714285713</v>
      </c>
      <c r="AB52" s="6">
        <f t="shared" si="8"/>
        <v>2.2578472222222223</v>
      </c>
      <c r="AC52" s="6">
        <f t="shared" si="8"/>
        <v>1.9420833333333332</v>
      </c>
      <c r="AD52" s="6">
        <f t="shared" si="8"/>
        <v>1.9930154671717171</v>
      </c>
      <c r="AE52" s="6">
        <f t="shared" si="8"/>
        <v>2.1346290404040404</v>
      </c>
      <c r="AF52" s="6">
        <f t="shared" si="8"/>
        <v>2.0995124158249157</v>
      </c>
      <c r="AG52" s="10">
        <f t="shared" si="5"/>
        <v>2.0610349639019518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27</v>
      </c>
      <c r="U56" s="6">
        <f t="shared" ref="U56:AF58" si="9">U50</f>
        <v>2.1527767857142854</v>
      </c>
      <c r="V56" s="6">
        <f t="shared" si="9"/>
        <v>2.2314583333333333</v>
      </c>
      <c r="W56" s="6">
        <f t="shared" si="9"/>
        <v>2.2669961538461538</v>
      </c>
      <c r="X56" s="6">
        <f t="shared" si="9"/>
        <v>2.3290120663650078</v>
      </c>
      <c r="Y56" s="6">
        <f t="shared" si="9"/>
        <v>2.3442628205128209</v>
      </c>
      <c r="Z56" s="6">
        <f t="shared" si="9"/>
        <v>2.3651495726495728</v>
      </c>
      <c r="AA56" s="6">
        <f t="shared" si="9"/>
        <v>2.2622142857142853</v>
      </c>
      <c r="AB56" s="6">
        <f t="shared" si="9"/>
        <v>2.3985416666666666</v>
      </c>
      <c r="AC56" s="6">
        <f t="shared" si="9"/>
        <v>2.1209722222222225</v>
      </c>
      <c r="AD56" s="6">
        <f t="shared" si="9"/>
        <v>2.2257007575757579</v>
      </c>
      <c r="AE56" s="6">
        <f t="shared" si="9"/>
        <v>2.254227272727273</v>
      </c>
      <c r="AF56" s="6">
        <f t="shared" si="9"/>
        <v>2.2393181818181818</v>
      </c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si="9"/>
        <v>1.6268888888888888</v>
      </c>
      <c r="V57" s="6">
        <f t="shared" si="9"/>
        <v>1.6494444444444443</v>
      </c>
      <c r="W57" s="6">
        <f t="shared" si="9"/>
        <v>1.5955555555555554</v>
      </c>
      <c r="X57" s="6">
        <f t="shared" si="9"/>
        <v>1.578111111111111</v>
      </c>
      <c r="Y57" s="6">
        <f t="shared" si="9"/>
        <v>1.86625</v>
      </c>
      <c r="Z57" s="6">
        <f t="shared" si="9"/>
        <v>2.0318333333333336</v>
      </c>
      <c r="AA57" s="6">
        <f t="shared" si="9"/>
        <v>1.9350000000000001</v>
      </c>
      <c r="AB57" s="6">
        <f t="shared" si="9"/>
        <v>1.99</v>
      </c>
      <c r="AC57" s="6">
        <f t="shared" si="9"/>
        <v>1.7282499999999996</v>
      </c>
      <c r="AD57" s="6">
        <f t="shared" si="9"/>
        <v>1.7870833333333334</v>
      </c>
      <c r="AE57" s="6">
        <f t="shared" si="9"/>
        <v>1.995972222222222</v>
      </c>
      <c r="AF57" s="6">
        <f t="shared" si="9"/>
        <v>1.9862500000000001</v>
      </c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2015 - 2020</v>
      </c>
      <c r="U58" s="11">
        <f t="shared" si="9"/>
        <v>2.0103712797619049</v>
      </c>
      <c r="V58" s="11">
        <f t="shared" si="9"/>
        <v>2.029704861111111</v>
      </c>
      <c r="W58" s="11">
        <f t="shared" si="9"/>
        <v>1.9446101495726498</v>
      </c>
      <c r="X58" s="11">
        <f t="shared" si="9"/>
        <v>2.0340099610356965</v>
      </c>
      <c r="Y58" s="11">
        <f t="shared" si="9"/>
        <v>2.0939198717948719</v>
      </c>
      <c r="Z58" s="11">
        <f t="shared" si="9"/>
        <v>2.1459123931623934</v>
      </c>
      <c r="AA58" s="11">
        <f t="shared" si="9"/>
        <v>2.0468035714285713</v>
      </c>
      <c r="AB58" s="11">
        <f t="shared" si="9"/>
        <v>2.2578472222222223</v>
      </c>
      <c r="AC58" s="11">
        <f t="shared" si="9"/>
        <v>1.9420833333333332</v>
      </c>
      <c r="AD58" s="11">
        <f t="shared" si="9"/>
        <v>1.9930154671717171</v>
      </c>
      <c r="AE58" s="11">
        <f t="shared" si="9"/>
        <v>2.1346290404040404</v>
      </c>
      <c r="AF58" s="11">
        <f t="shared" si="9"/>
        <v>2.0995124158249157</v>
      </c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2021</v>
      </c>
      <c r="U59" s="12">
        <f>AVERAGE(F8:F11)</f>
        <v>2.7125000000000004</v>
      </c>
      <c r="V59" s="12">
        <f>AVERAGE(F12:F15)</f>
        <v>2.8975</v>
      </c>
      <c r="W59" s="12">
        <f>AVERAGE(F16:F19)</f>
        <v>2.8324999999999996</v>
      </c>
      <c r="X59" s="12">
        <f>AVERAGE(F20:F24)</f>
        <v>2.7959999999999998</v>
      </c>
      <c r="Y59" s="12">
        <f>AVERAGE(F25:F28)</f>
        <v>2.8374999999999999</v>
      </c>
      <c r="Z59" s="12"/>
      <c r="AA59" s="12"/>
      <c r="AB59" s="12"/>
      <c r="AC59" s="12">
        <f>AVERAGE(F42:F46)</f>
        <v>2.9699999999999998</v>
      </c>
      <c r="AD59" s="12">
        <f>AVERAGE(F47:F50)</f>
        <v>3.07</v>
      </c>
      <c r="AE59" s="12"/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29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>
        <f>(D8-C8)/C8</f>
        <v>0.86654223051796542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 t="s">
        <v>30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>
        <f t="shared" ref="T67:T86" si="10">(D9-C9)/C9</f>
        <v>0.86654223051796542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>
        <f t="shared" si="10"/>
        <v>0.98320111992533832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>
        <f t="shared" si="10"/>
        <v>0.98320111992533832</v>
      </c>
    </row>
    <row r="70" spans="2:32" x14ac:dyDescent="0.25">
      <c r="T70" s="35">
        <f t="shared" si="10"/>
        <v>0.98320111992533832</v>
      </c>
    </row>
    <row r="71" spans="2:32" x14ac:dyDescent="0.25">
      <c r="T71" s="35">
        <f t="shared" si="10"/>
        <v>0.98320111992533832</v>
      </c>
    </row>
    <row r="72" spans="2:32" x14ac:dyDescent="0.25">
      <c r="T72" s="35">
        <f t="shared" si="10"/>
        <v>-1</v>
      </c>
    </row>
    <row r="73" spans="2:32" x14ac:dyDescent="0.25">
      <c r="T73" s="35">
        <f t="shared" si="10"/>
        <v>-1</v>
      </c>
    </row>
    <row r="74" spans="2:32" x14ac:dyDescent="0.25">
      <c r="T74" s="35">
        <f t="shared" si="10"/>
        <v>-1</v>
      </c>
    </row>
    <row r="75" spans="2:32" x14ac:dyDescent="0.25">
      <c r="T75" s="35">
        <f t="shared" si="10"/>
        <v>-1</v>
      </c>
    </row>
    <row r="76" spans="2:32" x14ac:dyDescent="0.25">
      <c r="T76" s="35">
        <f t="shared" si="10"/>
        <v>-1</v>
      </c>
    </row>
    <row r="77" spans="2:32" x14ac:dyDescent="0.25">
      <c r="T77" s="35">
        <f t="shared" si="10"/>
        <v>-1</v>
      </c>
    </row>
    <row r="78" spans="2:32" x14ac:dyDescent="0.25">
      <c r="T78" s="35">
        <f t="shared" si="10"/>
        <v>-1</v>
      </c>
    </row>
    <row r="79" spans="2:32" x14ac:dyDescent="0.25">
      <c r="T79" s="35">
        <f t="shared" si="10"/>
        <v>-1</v>
      </c>
    </row>
    <row r="80" spans="2:32" x14ac:dyDescent="0.25">
      <c r="T80" s="35">
        <f t="shared" si="10"/>
        <v>-1</v>
      </c>
    </row>
    <row r="81" spans="20:20" x14ac:dyDescent="0.25">
      <c r="T81" s="35">
        <f t="shared" si="10"/>
        <v>-1</v>
      </c>
    </row>
    <row r="82" spans="20:20" x14ac:dyDescent="0.25">
      <c r="T82" s="35">
        <f t="shared" si="10"/>
        <v>-1</v>
      </c>
    </row>
    <row r="83" spans="20:20" x14ac:dyDescent="0.25">
      <c r="T83" s="35">
        <f t="shared" si="10"/>
        <v>-1</v>
      </c>
    </row>
    <row r="84" spans="20:20" x14ac:dyDescent="0.25">
      <c r="T84" s="35">
        <f t="shared" si="10"/>
        <v>-1</v>
      </c>
    </row>
    <row r="85" spans="20:20" x14ac:dyDescent="0.25">
      <c r="T85" s="35">
        <f t="shared" si="10"/>
        <v>-1</v>
      </c>
    </row>
    <row r="86" spans="20:20" x14ac:dyDescent="0.25">
      <c r="T86" s="35">
        <f t="shared" si="10"/>
        <v>-1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view="pageBreakPreview" topLeftCell="A13" zoomScale="85" zoomScaleNormal="160" zoomScaleSheetLayoutView="85" workbookViewId="0">
      <selection activeCell="F45" sqref="F45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3" t="s">
        <v>28</v>
      </c>
      <c r="N3" s="30"/>
    </row>
    <row r="6" spans="1:33" ht="42" customHeight="1" x14ac:dyDescent="0.25">
      <c r="B6" s="42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2"/>
      <c r="C7" s="43" t="s">
        <v>19</v>
      </c>
      <c r="D7" s="43"/>
      <c r="E7" s="43"/>
      <c r="F7" s="44"/>
    </row>
    <row r="8" spans="1:33" x14ac:dyDescent="0.25">
      <c r="B8" s="22">
        <v>1</v>
      </c>
      <c r="C8" s="23">
        <v>0.42859999999999998</v>
      </c>
      <c r="D8" s="23">
        <f>'[1]01'!$D$123</f>
        <v>0.79999999999999993</v>
      </c>
      <c r="E8" s="23">
        <f>'[1]01'!$F$123</f>
        <v>1.6</v>
      </c>
      <c r="F8" s="23">
        <f>'[1]01'!$G$123</f>
        <v>2.12</v>
      </c>
    </row>
    <row r="9" spans="1:33" x14ac:dyDescent="0.25">
      <c r="B9" s="24">
        <v>2</v>
      </c>
      <c r="C9" s="25">
        <v>0.42859999999999998</v>
      </c>
      <c r="D9" s="25">
        <f>'[1]02'!$D$123</f>
        <v>0.79999999999999993</v>
      </c>
      <c r="E9" s="25">
        <f>'[1]02'!$F$123</f>
        <v>1.6</v>
      </c>
      <c r="F9" s="25">
        <f>'[1]02'!$G$123</f>
        <v>2.12</v>
      </c>
    </row>
    <row r="10" spans="1:33" x14ac:dyDescent="0.25">
      <c r="B10" s="26">
        <v>3</v>
      </c>
      <c r="C10" s="23">
        <v>0.42859999999999998</v>
      </c>
      <c r="D10" s="23">
        <f>'[1]03'!$D$123</f>
        <v>0.85</v>
      </c>
      <c r="E10" s="23">
        <f>'[1]03'!$F$123</f>
        <v>1.65</v>
      </c>
      <c r="F10" s="23">
        <f>'[1]03'!$G$123</f>
        <v>2.12</v>
      </c>
    </row>
    <row r="11" spans="1:33" x14ac:dyDescent="0.25">
      <c r="B11" s="24">
        <v>4</v>
      </c>
      <c r="C11" s="25">
        <v>0.42859999999999998</v>
      </c>
      <c r="D11" s="25">
        <f>'[1]04'!$D$123</f>
        <v>0.85</v>
      </c>
      <c r="E11" s="25">
        <f>'[1]04'!$F$123</f>
        <v>1.65</v>
      </c>
      <c r="F11" s="25">
        <f>'[1]04'!$G$123</f>
        <v>2.1</v>
      </c>
    </row>
    <row r="12" spans="1:33" x14ac:dyDescent="0.25">
      <c r="B12" s="26">
        <v>5</v>
      </c>
      <c r="C12" s="23">
        <v>0.42859999999999998</v>
      </c>
      <c r="D12" s="23">
        <f>'[1]05'!$D$123</f>
        <v>0.85</v>
      </c>
      <c r="E12" s="23">
        <f>'[1]05'!$F$123</f>
        <v>1.65</v>
      </c>
      <c r="F12" s="23">
        <f>'[1]05'!$G$123</f>
        <v>2.06</v>
      </c>
    </row>
    <row r="13" spans="1:33" x14ac:dyDescent="0.25">
      <c r="B13" s="24">
        <v>6</v>
      </c>
      <c r="C13" s="25">
        <v>0.42859999999999998</v>
      </c>
      <c r="D13" s="25">
        <f>'[1]06'!$D$123</f>
        <v>0.85</v>
      </c>
      <c r="E13" s="25">
        <f>'[1]06'!$F$123</f>
        <v>1.6</v>
      </c>
      <c r="F13" s="25">
        <f>'[1]06'!$G$123</f>
        <v>2.06</v>
      </c>
    </row>
    <row r="14" spans="1:33" x14ac:dyDescent="0.25">
      <c r="B14" s="26">
        <v>7</v>
      </c>
      <c r="C14" s="23">
        <v>0.42859999999999998</v>
      </c>
      <c r="D14" s="23"/>
      <c r="E14" s="23">
        <f>'[1]07'!$F$123</f>
        <v>1.6</v>
      </c>
      <c r="F14" s="23">
        <f>'[1]07'!$G$123</f>
        <v>2.06</v>
      </c>
    </row>
    <row r="15" spans="1:33" x14ac:dyDescent="0.25">
      <c r="B15" s="24">
        <v>8</v>
      </c>
      <c r="C15" s="25">
        <v>0.42859999999999998</v>
      </c>
      <c r="D15" s="25"/>
      <c r="E15" s="25">
        <f>'[1]08'!$F$123</f>
        <v>1.6</v>
      </c>
      <c r="F15" s="25">
        <f>'[1]08'!$G$123</f>
        <v>2.06</v>
      </c>
    </row>
    <row r="16" spans="1:33" x14ac:dyDescent="0.25">
      <c r="B16" s="26">
        <v>9</v>
      </c>
      <c r="C16" s="23">
        <v>0.42859999999999998</v>
      </c>
      <c r="D16" s="23"/>
      <c r="E16" s="23">
        <f>'[1]09'!$F$123</f>
        <v>1.6</v>
      </c>
      <c r="F16" s="23">
        <f>'[1]09'!$G$123</f>
        <v>2.42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0.42859999999999998</v>
      </c>
      <c r="D17" s="25"/>
      <c r="E17" s="25">
        <f>'[1]10'!$F$123</f>
        <v>1.6</v>
      </c>
      <c r="F17" s="25">
        <f>'[1]10'!$G$123</f>
        <v>2.41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0.42859999999999998</v>
      </c>
      <c r="D18" s="23"/>
      <c r="E18" s="23">
        <f>'[1]11'!$F$123</f>
        <v>1.6</v>
      </c>
      <c r="F18" s="23">
        <f>'[1]11'!$G$123</f>
        <v>2.42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0.42859999999999998</v>
      </c>
      <c r="D19" s="25"/>
      <c r="E19" s="25">
        <f>'[1]12'!$F$123</f>
        <v>1.6</v>
      </c>
      <c r="F19" s="25">
        <f>'[1]12'!$G$123</f>
        <v>2.42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0.42859999999999998</v>
      </c>
      <c r="D20" s="23"/>
      <c r="E20" s="23">
        <f>'[1]13'!$F$123</f>
        <v>1.6</v>
      </c>
      <c r="F20" s="23">
        <f>'[1]13'!$G$123</f>
        <v>2.42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0.42859999999999998</v>
      </c>
      <c r="D21" s="25"/>
      <c r="E21" s="25">
        <f>'[1]14'!$F$123</f>
        <v>1.7</v>
      </c>
      <c r="F21" s="25">
        <f>'[1]14'!$G$123</f>
        <v>2.4</v>
      </c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0.42859999999999998</v>
      </c>
      <c r="D22" s="23"/>
      <c r="E22" s="23">
        <f>'[1]15'!$F$123</f>
        <v>1.7</v>
      </c>
      <c r="F22" s="23">
        <f>'[1]15'!$G$123</f>
        <v>2.41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0.42859999999999998</v>
      </c>
      <c r="D23" s="25"/>
      <c r="E23" s="25">
        <f>'[1]16'!$F$123</f>
        <v>1.75</v>
      </c>
      <c r="F23" s="25">
        <f>'[1]16'!$G$123</f>
        <v>2.4</v>
      </c>
      <c r="S23" s="2"/>
      <c r="T23" s="5">
        <v>2015</v>
      </c>
      <c r="U23" s="6">
        <v>0.45</v>
      </c>
      <c r="V23" s="6">
        <v>0.45</v>
      </c>
      <c r="W23" s="6">
        <v>0.45</v>
      </c>
      <c r="X23" s="6">
        <v>0.48799999999999999</v>
      </c>
      <c r="Y23" s="6">
        <v>0.6925</v>
      </c>
      <c r="Z23" s="6">
        <v>0.75</v>
      </c>
      <c r="AA23" s="6"/>
      <c r="AB23" s="6"/>
      <c r="AC23" s="6">
        <v>0.6</v>
      </c>
      <c r="AD23" s="6">
        <v>0.6</v>
      </c>
      <c r="AE23" s="6">
        <v>0.61</v>
      </c>
      <c r="AF23" s="6">
        <v>0.64</v>
      </c>
      <c r="AG23" s="10">
        <f>AVERAGE(U23:AF23)</f>
        <v>0.57305000000000006</v>
      </c>
    </row>
    <row r="24" spans="2:33" x14ac:dyDescent="0.25">
      <c r="B24" s="26">
        <v>17</v>
      </c>
      <c r="C24" s="23">
        <v>0.42859999999999998</v>
      </c>
      <c r="D24" s="23"/>
      <c r="E24" s="23">
        <f>'[1]17'!$F$123</f>
        <v>1.75</v>
      </c>
      <c r="F24" s="23">
        <f>'[1]17'!$G$123</f>
        <v>2.48</v>
      </c>
      <c r="S24" s="2"/>
      <c r="T24" s="5">
        <v>2016</v>
      </c>
      <c r="U24" s="6">
        <v>0.64</v>
      </c>
      <c r="V24" s="6">
        <v>0.64</v>
      </c>
      <c r="W24" s="6">
        <v>0.64</v>
      </c>
      <c r="X24" s="6">
        <v>0.59</v>
      </c>
      <c r="Y24" s="6">
        <v>0.59</v>
      </c>
      <c r="Z24" s="6">
        <v>0.59</v>
      </c>
      <c r="AA24" s="6"/>
      <c r="AB24" s="6"/>
      <c r="AC24" s="6"/>
      <c r="AD24" s="6">
        <v>0.55500000000000005</v>
      </c>
      <c r="AE24" s="6">
        <v>0.56999999999999995</v>
      </c>
      <c r="AF24" s="6">
        <v>0.56999999999999995</v>
      </c>
      <c r="AG24" s="10">
        <f t="shared" ref="AG24:AG31" si="0">AVERAGE(U24:AF24)</f>
        <v>0.59833333333333327</v>
      </c>
    </row>
    <row r="25" spans="2:33" x14ac:dyDescent="0.25">
      <c r="B25" s="24">
        <v>18</v>
      </c>
      <c r="C25" s="25">
        <v>0.42859999999999998</v>
      </c>
      <c r="D25" s="25"/>
      <c r="E25" s="25">
        <f>'[1]18'!$F$123</f>
        <v>1.75</v>
      </c>
      <c r="F25" s="25">
        <f>'[1]18'!$G$123</f>
        <v>2.48</v>
      </c>
      <c r="G25" s="1"/>
      <c r="S25" s="2"/>
      <c r="T25" s="5">
        <v>2017</v>
      </c>
      <c r="U25" s="6">
        <v>0.56999999999999995</v>
      </c>
      <c r="V25" s="6">
        <v>0.56999999999999995</v>
      </c>
      <c r="W25" s="6">
        <v>0.56999999999999995</v>
      </c>
      <c r="X25" s="6">
        <v>0.57999999999999996</v>
      </c>
      <c r="Y25" s="6">
        <v>0.63</v>
      </c>
      <c r="Z25" s="6">
        <v>0.63</v>
      </c>
      <c r="AA25" s="6"/>
      <c r="AB25" s="6"/>
      <c r="AC25" s="6">
        <v>0.54</v>
      </c>
      <c r="AD25" s="6">
        <v>0.54</v>
      </c>
      <c r="AE25" s="6">
        <v>0.54</v>
      </c>
      <c r="AF25" s="6">
        <v>0.54</v>
      </c>
      <c r="AG25" s="10">
        <f t="shared" si="0"/>
        <v>0.57099999999999995</v>
      </c>
    </row>
    <row r="26" spans="2:33" x14ac:dyDescent="0.25">
      <c r="B26" s="26">
        <v>19</v>
      </c>
      <c r="C26" s="23">
        <v>0.42859999999999998</v>
      </c>
      <c r="D26" s="23"/>
      <c r="E26" s="23">
        <f>'[1]19'!$F$123</f>
        <v>1.75</v>
      </c>
      <c r="F26" s="23">
        <f>'[1]19'!$G$123</f>
        <v>2.4700000000000002</v>
      </c>
      <c r="S26" s="2"/>
      <c r="T26" s="5">
        <v>2018</v>
      </c>
      <c r="U26" s="6">
        <v>0.55500000000000005</v>
      </c>
      <c r="V26" s="6">
        <v>0.60249999999999992</v>
      </c>
      <c r="W26" s="6">
        <v>0.61</v>
      </c>
      <c r="X26" s="6">
        <v>0.61</v>
      </c>
      <c r="Y26" s="6">
        <v>0.65999999999999992</v>
      </c>
      <c r="Z26" s="6">
        <v>0.71</v>
      </c>
      <c r="AA26" s="6"/>
      <c r="AB26" s="6"/>
      <c r="AC26" s="6">
        <v>0.6</v>
      </c>
      <c r="AD26" s="6">
        <v>0.57500000000000007</v>
      </c>
      <c r="AE26" s="6">
        <v>0.6</v>
      </c>
      <c r="AF26" s="6">
        <v>0.6</v>
      </c>
      <c r="AG26" s="10">
        <f t="shared" si="0"/>
        <v>0.61224999999999985</v>
      </c>
    </row>
    <row r="27" spans="2:33" x14ac:dyDescent="0.25">
      <c r="B27" s="24">
        <v>20</v>
      </c>
      <c r="C27" s="25">
        <v>0.42859999999999998</v>
      </c>
      <c r="D27" s="25"/>
      <c r="E27" s="25">
        <f>'[1]20'!$F$123</f>
        <v>1.75</v>
      </c>
      <c r="F27" s="25">
        <f>'[1]20'!$G$123</f>
        <v>2.4700000000000002</v>
      </c>
      <c r="S27" s="2"/>
      <c r="T27" s="5">
        <v>2019</v>
      </c>
      <c r="U27" s="6">
        <v>0.55499999999999994</v>
      </c>
      <c r="V27" s="6">
        <v>0.51800000000000002</v>
      </c>
      <c r="W27" s="6">
        <v>0.53</v>
      </c>
      <c r="X27" s="6">
        <v>0.53</v>
      </c>
      <c r="Y27" s="6">
        <v>0.53</v>
      </c>
      <c r="Z27" s="6">
        <v>0.53</v>
      </c>
      <c r="AA27" s="6"/>
      <c r="AB27" s="6"/>
      <c r="AC27" s="6">
        <v>0.53</v>
      </c>
      <c r="AD27" s="6">
        <v>0.57000000000000006</v>
      </c>
      <c r="AE27" s="6">
        <v>0.57999999999999996</v>
      </c>
      <c r="AF27" s="6">
        <v>0.57999999999999996</v>
      </c>
      <c r="AG27" s="10">
        <f t="shared" si="0"/>
        <v>0.54530000000000012</v>
      </c>
    </row>
    <row r="28" spans="2:33" x14ac:dyDescent="0.25">
      <c r="B28" s="26">
        <v>21</v>
      </c>
      <c r="C28" s="23">
        <v>0.42859999999999998</v>
      </c>
      <c r="D28" s="23"/>
      <c r="E28" s="23">
        <f>'[1]21'!$F$123</f>
        <v>1.75</v>
      </c>
      <c r="F28" s="23">
        <f>'[1]21'!$G$123</f>
        <v>2.5</v>
      </c>
      <c r="S28" s="2"/>
      <c r="T28" s="5">
        <v>2020</v>
      </c>
      <c r="U28" s="6">
        <v>0.57999999999999996</v>
      </c>
      <c r="V28" s="6">
        <v>0.57999999999999996</v>
      </c>
      <c r="W28" s="6">
        <v>0.57999999999999996</v>
      </c>
      <c r="X28" s="6">
        <v>0.67399999999999993</v>
      </c>
      <c r="Y28" s="6">
        <v>0.92500000000000004</v>
      </c>
      <c r="Z28" s="6"/>
      <c r="AA28" s="6"/>
      <c r="AB28" s="6"/>
      <c r="AC28" s="6">
        <v>0.65</v>
      </c>
      <c r="AD28" s="6">
        <v>0.65</v>
      </c>
      <c r="AE28" s="6">
        <v>0.65</v>
      </c>
      <c r="AF28" s="6">
        <v>0.65</v>
      </c>
      <c r="AG28" s="10">
        <f t="shared" si="0"/>
        <v>0.65988888888888886</v>
      </c>
    </row>
    <row r="29" spans="2:33" x14ac:dyDescent="0.25">
      <c r="B29" s="24">
        <v>22</v>
      </c>
      <c r="C29" s="25"/>
      <c r="D29" s="25"/>
      <c r="E29" s="38" t="s">
        <v>35</v>
      </c>
      <c r="F29" s="25"/>
      <c r="S29" s="2"/>
      <c r="T29" s="5" t="s">
        <v>24</v>
      </c>
      <c r="U29" s="6">
        <f>MAX(U23:U28)</f>
        <v>0.64</v>
      </c>
      <c r="V29" s="6">
        <f t="shared" ref="V29:AF29" si="1">MAX(V23:V28)</f>
        <v>0.64</v>
      </c>
      <c r="W29" s="6">
        <f t="shared" si="1"/>
        <v>0.64</v>
      </c>
      <c r="X29" s="6">
        <f t="shared" si="1"/>
        <v>0.67399999999999993</v>
      </c>
      <c r="Y29" s="6">
        <f t="shared" si="1"/>
        <v>0.92500000000000004</v>
      </c>
      <c r="Z29" s="6">
        <f t="shared" si="1"/>
        <v>0.75</v>
      </c>
      <c r="AA29" s="6">
        <f t="shared" si="1"/>
        <v>0</v>
      </c>
      <c r="AB29" s="6">
        <f t="shared" si="1"/>
        <v>0</v>
      </c>
      <c r="AC29" s="6">
        <f t="shared" si="1"/>
        <v>0.65</v>
      </c>
      <c r="AD29" s="6">
        <f t="shared" si="1"/>
        <v>0.65</v>
      </c>
      <c r="AE29" s="6">
        <f t="shared" si="1"/>
        <v>0.65</v>
      </c>
      <c r="AF29" s="6">
        <f t="shared" si="1"/>
        <v>0.65</v>
      </c>
      <c r="AG29" s="10">
        <f t="shared" si="0"/>
        <v>0.5724166666666668</v>
      </c>
    </row>
    <row r="30" spans="2:33" x14ac:dyDescent="0.25">
      <c r="B30" s="26">
        <v>23</v>
      </c>
      <c r="C30" s="23"/>
      <c r="D30" s="23"/>
      <c r="E30" s="23"/>
      <c r="F30" s="23"/>
      <c r="S30" s="2"/>
      <c r="T30" s="5" t="s">
        <v>25</v>
      </c>
      <c r="U30" s="6">
        <f>MIN(U23:U28)</f>
        <v>0.45</v>
      </c>
      <c r="V30" s="6">
        <f t="shared" ref="V30:AF30" si="2">MIN(V23:V28)</f>
        <v>0.45</v>
      </c>
      <c r="W30" s="6">
        <f t="shared" si="2"/>
        <v>0.45</v>
      </c>
      <c r="X30" s="6">
        <f t="shared" si="2"/>
        <v>0.48799999999999999</v>
      </c>
      <c r="Y30" s="6">
        <f t="shared" si="2"/>
        <v>0.53</v>
      </c>
      <c r="Z30" s="6">
        <f t="shared" si="2"/>
        <v>0.53</v>
      </c>
      <c r="AA30" s="6">
        <f t="shared" si="2"/>
        <v>0</v>
      </c>
      <c r="AB30" s="6">
        <f t="shared" si="2"/>
        <v>0</v>
      </c>
      <c r="AC30" s="6">
        <f t="shared" si="2"/>
        <v>0.53</v>
      </c>
      <c r="AD30" s="6">
        <f t="shared" si="2"/>
        <v>0.54</v>
      </c>
      <c r="AE30" s="6">
        <f t="shared" si="2"/>
        <v>0.54</v>
      </c>
      <c r="AF30" s="6">
        <f t="shared" si="2"/>
        <v>0.54</v>
      </c>
      <c r="AG30" s="10">
        <f t="shared" si="0"/>
        <v>0.42066666666666674</v>
      </c>
    </row>
    <row r="31" spans="2:33" x14ac:dyDescent="0.25">
      <c r="B31" s="24">
        <v>24</v>
      </c>
      <c r="C31" s="25"/>
      <c r="D31" s="25"/>
      <c r="E31" s="25"/>
      <c r="F31" s="25"/>
      <c r="S31" s="2"/>
      <c r="T31" s="5" t="s">
        <v>26</v>
      </c>
      <c r="U31" s="6">
        <f>AVERAGE(U23:U28)</f>
        <v>0.55833333333333346</v>
      </c>
      <c r="V31" s="6">
        <f t="shared" ref="V31:AF31" si="3">AVERAGE(V23:V28)</f>
        <v>0.56008333333333338</v>
      </c>
      <c r="W31" s="6">
        <f t="shared" si="3"/>
        <v>0.56333333333333335</v>
      </c>
      <c r="X31" s="6">
        <f t="shared" si="3"/>
        <v>0.57866666666666666</v>
      </c>
      <c r="Y31" s="6">
        <f t="shared" si="3"/>
        <v>0.67125000000000001</v>
      </c>
      <c r="Z31" s="6">
        <f t="shared" si="3"/>
        <v>0.64200000000000002</v>
      </c>
      <c r="AA31" s="6" t="e">
        <f t="shared" si="3"/>
        <v>#DIV/0!</v>
      </c>
      <c r="AB31" s="6" t="e">
        <f t="shared" si="3"/>
        <v>#DIV/0!</v>
      </c>
      <c r="AC31" s="6">
        <f t="shared" si="3"/>
        <v>0.58400000000000007</v>
      </c>
      <c r="AD31" s="6">
        <f t="shared" si="3"/>
        <v>0.58166666666666667</v>
      </c>
      <c r="AE31" s="6">
        <f t="shared" si="3"/>
        <v>0.59166666666666667</v>
      </c>
      <c r="AF31" s="6">
        <f t="shared" si="3"/>
        <v>0.59666666666666668</v>
      </c>
      <c r="AG31" s="10" t="e">
        <f t="shared" si="0"/>
        <v>#DIV/0!</v>
      </c>
    </row>
    <row r="32" spans="2:33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/>
      <c r="D33" s="25"/>
      <c r="E33" s="25"/>
      <c r="F33" s="25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/>
      <c r="D34" s="23"/>
      <c r="E34" s="23"/>
      <c r="F34" s="23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/>
      <c r="D35" s="25"/>
      <c r="E35" s="25"/>
      <c r="F35" s="25"/>
      <c r="S35" s="2"/>
      <c r="T35" s="5" t="s">
        <v>27</v>
      </c>
      <c r="U35" s="6">
        <f t="shared" ref="U35:AF37" si="4">U29</f>
        <v>0.64</v>
      </c>
      <c r="V35" s="6">
        <f t="shared" si="4"/>
        <v>0.64</v>
      </c>
      <c r="W35" s="6">
        <f t="shared" si="4"/>
        <v>0.64</v>
      </c>
      <c r="X35" s="6">
        <f t="shared" si="4"/>
        <v>0.67399999999999993</v>
      </c>
      <c r="Y35" s="6">
        <f t="shared" si="4"/>
        <v>0.92500000000000004</v>
      </c>
      <c r="Z35" s="6">
        <f t="shared" si="4"/>
        <v>0.75</v>
      </c>
      <c r="AA35" s="6"/>
      <c r="AB35" s="6"/>
      <c r="AC35" s="6">
        <f t="shared" si="4"/>
        <v>0.65</v>
      </c>
      <c r="AD35" s="6">
        <f t="shared" si="4"/>
        <v>0.65</v>
      </c>
      <c r="AE35" s="6">
        <f t="shared" si="4"/>
        <v>0.65</v>
      </c>
      <c r="AF35" s="6">
        <f t="shared" si="4"/>
        <v>0.65</v>
      </c>
      <c r="AG35" s="4"/>
    </row>
    <row r="36" spans="2:33" x14ac:dyDescent="0.25">
      <c r="B36" s="26">
        <v>29</v>
      </c>
      <c r="C36" s="23"/>
      <c r="D36" s="23"/>
      <c r="E36" s="23"/>
      <c r="F36" s="23"/>
      <c r="S36" s="2"/>
      <c r="T36" s="5"/>
      <c r="U36" s="6">
        <f t="shared" si="4"/>
        <v>0.45</v>
      </c>
      <c r="V36" s="6">
        <f t="shared" si="4"/>
        <v>0.45</v>
      </c>
      <c r="W36" s="6">
        <f t="shared" si="4"/>
        <v>0.45</v>
      </c>
      <c r="X36" s="6">
        <f t="shared" si="4"/>
        <v>0.48799999999999999</v>
      </c>
      <c r="Y36" s="6">
        <f t="shared" si="4"/>
        <v>0.53</v>
      </c>
      <c r="Z36" s="6">
        <f t="shared" si="4"/>
        <v>0.53</v>
      </c>
      <c r="AA36" s="6"/>
      <c r="AB36" s="6"/>
      <c r="AC36" s="6">
        <f t="shared" si="4"/>
        <v>0.53</v>
      </c>
      <c r="AD36" s="6">
        <f t="shared" si="4"/>
        <v>0.54</v>
      </c>
      <c r="AE36" s="6">
        <f t="shared" si="4"/>
        <v>0.54</v>
      </c>
      <c r="AF36" s="6">
        <f t="shared" si="4"/>
        <v>0.54</v>
      </c>
      <c r="AG36" s="4"/>
    </row>
    <row r="37" spans="2:33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2015 - 2020</v>
      </c>
      <c r="U37" s="11">
        <f t="shared" si="4"/>
        <v>0.55833333333333346</v>
      </c>
      <c r="V37" s="11">
        <f t="shared" si="4"/>
        <v>0.56008333333333338</v>
      </c>
      <c r="W37" s="11">
        <f t="shared" si="4"/>
        <v>0.56333333333333335</v>
      </c>
      <c r="X37" s="11">
        <f t="shared" si="4"/>
        <v>0.57866666666666666</v>
      </c>
      <c r="Y37" s="11">
        <f t="shared" si="4"/>
        <v>0.67125000000000001</v>
      </c>
      <c r="Z37" s="11">
        <f t="shared" si="4"/>
        <v>0.64200000000000002</v>
      </c>
      <c r="AA37" s="11"/>
      <c r="AB37" s="11"/>
      <c r="AC37" s="11">
        <f t="shared" si="4"/>
        <v>0.58400000000000007</v>
      </c>
      <c r="AD37" s="11">
        <f t="shared" si="4"/>
        <v>0.58166666666666667</v>
      </c>
      <c r="AE37" s="11">
        <f t="shared" si="4"/>
        <v>0.59166666666666667</v>
      </c>
      <c r="AF37" s="11">
        <f t="shared" si="4"/>
        <v>0.59666666666666668</v>
      </c>
      <c r="AG37" s="4"/>
    </row>
    <row r="38" spans="2:33" x14ac:dyDescent="0.25">
      <c r="B38" s="26">
        <v>31</v>
      </c>
      <c r="C38" s="23"/>
      <c r="D38" s="23"/>
      <c r="E38" s="23"/>
      <c r="F38" s="23"/>
      <c r="S38" s="2"/>
      <c r="T38" s="5">
        <v>2021</v>
      </c>
      <c r="U38" s="12">
        <f>AVERAGE(D8:D11)</f>
        <v>0.82499999999999996</v>
      </c>
      <c r="V38" s="12">
        <f>AVERAGE(D12:D15)</f>
        <v>0.85</v>
      </c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/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/>
      <c r="D41" s="25"/>
      <c r="E41" s="25"/>
      <c r="F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/>
      <c r="D42" s="23"/>
      <c r="E42" s="23"/>
      <c r="F42" s="23"/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/>
      <c r="D43" s="25"/>
      <c r="E43" s="25"/>
      <c r="F43" s="25"/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/>
      <c r="D44" s="23"/>
      <c r="E44" s="39" t="s">
        <v>35</v>
      </c>
      <c r="F44" s="23"/>
      <c r="S44" s="2"/>
      <c r="T44" s="5">
        <v>2015</v>
      </c>
      <c r="U44" s="6">
        <v>1.6268888888888888</v>
      </c>
      <c r="V44" s="6">
        <v>1.6494444444444443</v>
      </c>
      <c r="W44" s="6">
        <v>1.5955555555555554</v>
      </c>
      <c r="X44" s="6">
        <v>1.578111111111111</v>
      </c>
      <c r="Y44" s="6">
        <v>1.86625</v>
      </c>
      <c r="Z44" s="9">
        <v>2.1088333333333336</v>
      </c>
      <c r="AA44" s="6">
        <v>1.9350000000000001</v>
      </c>
      <c r="AB44" s="6"/>
      <c r="AC44" s="6">
        <v>1.8427777777777778</v>
      </c>
      <c r="AD44" s="6">
        <v>1.8572777777777776</v>
      </c>
      <c r="AE44" s="6">
        <v>1.995972222222222</v>
      </c>
      <c r="AF44" s="6">
        <v>1.9862500000000001</v>
      </c>
      <c r="AG44" s="10">
        <f>AVERAGE(U44:AF44)</f>
        <v>1.8220328282828284</v>
      </c>
    </row>
    <row r="45" spans="2:33" x14ac:dyDescent="0.25">
      <c r="B45" s="24">
        <v>38</v>
      </c>
      <c r="C45" s="25">
        <v>0.42859999999999998</v>
      </c>
      <c r="D45" s="25" t="str">
        <f>'[1]38'!$D$123</f>
        <v>-</v>
      </c>
      <c r="E45" s="25">
        <f>'[1]38'!$F$123</f>
        <v>1.2</v>
      </c>
      <c r="F45" s="25" t="str">
        <f>'[1]38'!$G$123</f>
        <v>-</v>
      </c>
      <c r="S45" s="2"/>
      <c r="T45" s="5">
        <v>2016</v>
      </c>
      <c r="U45" s="6">
        <v>2.136597222222222</v>
      </c>
      <c r="V45" s="6">
        <v>2.1962500000000005</v>
      </c>
      <c r="W45" s="6">
        <v>2.1930000000000005</v>
      </c>
      <c r="X45" s="6">
        <v>2.2029166666666669</v>
      </c>
      <c r="Y45" s="6">
        <v>2.0300000000000002</v>
      </c>
      <c r="Z45" s="9">
        <v>2.0318333333333336</v>
      </c>
      <c r="AA45" s="6">
        <v>1.9445833333333331</v>
      </c>
      <c r="AB45" s="6">
        <v>2.3849999999999998</v>
      </c>
      <c r="AC45" s="6">
        <v>1.7282499999999996</v>
      </c>
      <c r="AD45" s="6">
        <v>1.7870833333333334</v>
      </c>
      <c r="AE45" s="6">
        <v>2.1837500000000003</v>
      </c>
      <c r="AF45" s="6">
        <v>2.0573333333333332</v>
      </c>
      <c r="AG45" s="10">
        <f t="shared" ref="AG45:AG52" si="5">AVERAGE(U45:AF45)</f>
        <v>2.0730497685185183</v>
      </c>
    </row>
    <row r="46" spans="2:33" x14ac:dyDescent="0.25">
      <c r="B46" s="26">
        <v>39</v>
      </c>
      <c r="C46" s="23"/>
      <c r="D46" s="23"/>
      <c r="E46" s="23"/>
      <c r="F46" s="23"/>
      <c r="S46" s="2"/>
      <c r="T46" s="5">
        <v>2017</v>
      </c>
      <c r="U46" s="6">
        <v>2.1252222222222223</v>
      </c>
      <c r="V46" s="6">
        <v>2.041666666666667</v>
      </c>
      <c r="W46" s="6">
        <v>1.7228888888888894</v>
      </c>
      <c r="X46" s="6">
        <v>2.0259999999999998</v>
      </c>
      <c r="Y46" s="6">
        <v>2.1351666666666667</v>
      </c>
      <c r="Z46" s="9">
        <v>2.0778333333333334</v>
      </c>
      <c r="AA46" s="6">
        <v>2.0454166666666667</v>
      </c>
      <c r="AB46" s="6">
        <v>1.99</v>
      </c>
      <c r="AC46" s="6">
        <v>2.0763333333333334</v>
      </c>
      <c r="AD46" s="6">
        <v>2.1019999999999999</v>
      </c>
      <c r="AE46" s="6">
        <v>2.1045666666666669</v>
      </c>
      <c r="AF46" s="6">
        <v>2.115148148148148</v>
      </c>
      <c r="AG46" s="10">
        <f t="shared" si="5"/>
        <v>2.0468535493827162</v>
      </c>
    </row>
    <row r="47" spans="2:33" x14ac:dyDescent="0.25">
      <c r="B47" s="24">
        <v>40</v>
      </c>
      <c r="C47" s="25"/>
      <c r="D47" s="25"/>
      <c r="E47" s="25"/>
      <c r="F47" s="25"/>
      <c r="S47" s="2"/>
      <c r="T47" s="5">
        <v>2018</v>
      </c>
      <c r="U47" s="6">
        <v>2.1527767857142854</v>
      </c>
      <c r="V47" s="6">
        <v>2.2314583333333333</v>
      </c>
      <c r="W47" s="6">
        <v>2.2669961538461538</v>
      </c>
      <c r="X47" s="6">
        <v>2.3290120663650078</v>
      </c>
      <c r="Y47" s="6">
        <v>2.3442628205128209</v>
      </c>
      <c r="Z47" s="9">
        <v>2.3651495726495728</v>
      </c>
      <c r="AA47" s="6">
        <v>2.2622142857142853</v>
      </c>
      <c r="AB47" s="6">
        <v>2.3985416666666666</v>
      </c>
      <c r="AC47" s="6">
        <v>2.1209722222222225</v>
      </c>
      <c r="AD47" s="6">
        <v>2.2257007575757579</v>
      </c>
      <c r="AE47" s="6">
        <v>2.254227272727273</v>
      </c>
      <c r="AF47" s="6">
        <v>2.2393181818181818</v>
      </c>
      <c r="AG47" s="10">
        <f t="shared" si="5"/>
        <v>2.2658858432621298</v>
      </c>
    </row>
    <row r="48" spans="2:33" x14ac:dyDescent="0.25">
      <c r="B48" s="26">
        <v>41</v>
      </c>
      <c r="C48" s="23"/>
      <c r="D48" s="23"/>
      <c r="E48" s="23"/>
      <c r="F48" s="23"/>
      <c r="S48" s="2"/>
      <c r="T48" s="5">
        <v>2019</v>
      </c>
      <c r="U48" s="6">
        <v>2.2261363636363636</v>
      </c>
      <c r="V48" s="6">
        <v>2.2653636363636367</v>
      </c>
      <c r="W48" s="6">
        <v>2.2370454545454548</v>
      </c>
      <c r="X48" s="6">
        <v>2.2626136363636364</v>
      </c>
      <c r="Y48" s="6">
        <v>2.3144545454545455</v>
      </c>
      <c r="Z48" s="9">
        <v>2.2928522727272727</v>
      </c>
      <c r="AA48" s="6">
        <v>2.3186138167388171</v>
      </c>
      <c r="AB48" s="6">
        <v>2.1606944444444447</v>
      </c>
      <c r="AC48" s="6">
        <v>2.2318650793650794</v>
      </c>
      <c r="AD48" s="6">
        <v>2.4304499999999996</v>
      </c>
      <c r="AE48" s="6">
        <v>2.4134204545454541</v>
      </c>
      <c r="AF48" s="6">
        <v>2.33</v>
      </c>
      <c r="AG48" s="10">
        <f t="shared" si="5"/>
        <v>2.2902924753487253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2020</v>
      </c>
      <c r="U49" s="6">
        <v>2.3400000000000003</v>
      </c>
      <c r="V49" s="6">
        <v>2.3319999999999999</v>
      </c>
      <c r="W49" s="6">
        <v>2.3374999999999999</v>
      </c>
      <c r="X49" s="6">
        <v>2.4839999999999995</v>
      </c>
      <c r="Y49" s="6">
        <v>2.5333333333333332</v>
      </c>
      <c r="Z49" s="9"/>
      <c r="AA49" s="6"/>
      <c r="AB49" s="6"/>
      <c r="AC49" s="6">
        <v>2.66</v>
      </c>
      <c r="AD49" s="6">
        <v>2.5439999999999996</v>
      </c>
      <c r="AE49" s="6">
        <v>2.5025000000000004</v>
      </c>
      <c r="AF49" s="6">
        <v>2.5299999999999998</v>
      </c>
      <c r="AG49" s="10">
        <f t="shared" si="5"/>
        <v>2.4737037037037037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24</v>
      </c>
      <c r="U50" s="6">
        <f t="shared" ref="U50:AF50" si="6">MAX(U44:U47)</f>
        <v>2.1527767857142854</v>
      </c>
      <c r="V50" s="6">
        <f t="shared" si="6"/>
        <v>2.2314583333333333</v>
      </c>
      <c r="W50" s="6">
        <f t="shared" si="6"/>
        <v>2.2669961538461538</v>
      </c>
      <c r="X50" s="6">
        <f t="shared" si="6"/>
        <v>2.3290120663650078</v>
      </c>
      <c r="Y50" s="6">
        <f t="shared" si="6"/>
        <v>2.3442628205128209</v>
      </c>
      <c r="Z50" s="6">
        <f t="shared" si="6"/>
        <v>2.3651495726495728</v>
      </c>
      <c r="AA50" s="6">
        <f t="shared" si="6"/>
        <v>2.2622142857142853</v>
      </c>
      <c r="AB50" s="6">
        <f t="shared" si="6"/>
        <v>2.3985416666666666</v>
      </c>
      <c r="AC50" s="6">
        <f t="shared" si="6"/>
        <v>2.1209722222222225</v>
      </c>
      <c r="AD50" s="6">
        <f t="shared" si="6"/>
        <v>2.2257007575757579</v>
      </c>
      <c r="AE50" s="6">
        <f t="shared" si="6"/>
        <v>2.254227272727273</v>
      </c>
      <c r="AF50" s="6">
        <f t="shared" si="6"/>
        <v>2.2393181818181818</v>
      </c>
      <c r="AG50" s="10">
        <f t="shared" si="5"/>
        <v>2.2658858432621298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25</v>
      </c>
      <c r="U51" s="6">
        <f t="shared" ref="U51:AF51" si="7">MIN(U44:U47)</f>
        <v>1.6268888888888888</v>
      </c>
      <c r="V51" s="6">
        <f t="shared" si="7"/>
        <v>1.6494444444444443</v>
      </c>
      <c r="W51" s="6">
        <f t="shared" si="7"/>
        <v>1.5955555555555554</v>
      </c>
      <c r="X51" s="6">
        <f t="shared" si="7"/>
        <v>1.578111111111111</v>
      </c>
      <c r="Y51" s="6">
        <f t="shared" si="7"/>
        <v>1.86625</v>
      </c>
      <c r="Z51" s="6">
        <f t="shared" si="7"/>
        <v>2.0318333333333336</v>
      </c>
      <c r="AA51" s="6">
        <f t="shared" si="7"/>
        <v>1.9350000000000001</v>
      </c>
      <c r="AB51" s="6">
        <f t="shared" si="7"/>
        <v>1.99</v>
      </c>
      <c r="AC51" s="6">
        <f t="shared" si="7"/>
        <v>1.7282499999999996</v>
      </c>
      <c r="AD51" s="6">
        <f t="shared" si="7"/>
        <v>1.7870833333333334</v>
      </c>
      <c r="AE51" s="6">
        <f t="shared" si="7"/>
        <v>1.995972222222222</v>
      </c>
      <c r="AF51" s="6">
        <f t="shared" si="7"/>
        <v>1.9862500000000001</v>
      </c>
      <c r="AG51" s="10">
        <f t="shared" si="5"/>
        <v>1.8142199074074075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26</v>
      </c>
      <c r="U52" s="6">
        <f t="shared" ref="U52:AF52" si="8">AVERAGE(U44:U47)</f>
        <v>2.0103712797619049</v>
      </c>
      <c r="V52" s="6">
        <f t="shared" si="8"/>
        <v>2.029704861111111</v>
      </c>
      <c r="W52" s="6">
        <f t="shared" si="8"/>
        <v>1.9446101495726498</v>
      </c>
      <c r="X52" s="6">
        <f t="shared" si="8"/>
        <v>2.0340099610356965</v>
      </c>
      <c r="Y52" s="6">
        <f t="shared" si="8"/>
        <v>2.0939198717948719</v>
      </c>
      <c r="Z52" s="6">
        <f t="shared" si="8"/>
        <v>2.1459123931623934</v>
      </c>
      <c r="AA52" s="6">
        <f t="shared" si="8"/>
        <v>2.0468035714285713</v>
      </c>
      <c r="AB52" s="6">
        <f t="shared" si="8"/>
        <v>2.2578472222222223</v>
      </c>
      <c r="AC52" s="6">
        <f t="shared" si="8"/>
        <v>1.9420833333333332</v>
      </c>
      <c r="AD52" s="6">
        <f t="shared" si="8"/>
        <v>1.9930154671717171</v>
      </c>
      <c r="AE52" s="6">
        <f t="shared" si="8"/>
        <v>2.1346290404040404</v>
      </c>
      <c r="AF52" s="6">
        <f t="shared" si="8"/>
        <v>2.0995124158249157</v>
      </c>
      <c r="AG52" s="10">
        <f t="shared" si="5"/>
        <v>2.0610349639019518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27</v>
      </c>
      <c r="U56" s="6">
        <f t="shared" ref="U56:AF58" si="9">U50</f>
        <v>2.1527767857142854</v>
      </c>
      <c r="V56" s="6">
        <f t="shared" si="9"/>
        <v>2.2314583333333333</v>
      </c>
      <c r="W56" s="6">
        <f t="shared" si="9"/>
        <v>2.2669961538461538</v>
      </c>
      <c r="X56" s="6">
        <f t="shared" si="9"/>
        <v>2.3290120663650078</v>
      </c>
      <c r="Y56" s="6">
        <f t="shared" si="9"/>
        <v>2.3442628205128209</v>
      </c>
      <c r="Z56" s="6">
        <f t="shared" si="9"/>
        <v>2.3651495726495728</v>
      </c>
      <c r="AA56" s="6">
        <f t="shared" si="9"/>
        <v>2.2622142857142853</v>
      </c>
      <c r="AB56" s="6">
        <f t="shared" si="9"/>
        <v>2.3985416666666666</v>
      </c>
      <c r="AC56" s="6">
        <f t="shared" si="9"/>
        <v>2.1209722222222225</v>
      </c>
      <c r="AD56" s="6">
        <f t="shared" si="9"/>
        <v>2.2257007575757579</v>
      </c>
      <c r="AE56" s="6">
        <f t="shared" si="9"/>
        <v>2.254227272727273</v>
      </c>
      <c r="AF56" s="6">
        <f t="shared" si="9"/>
        <v>2.2393181818181818</v>
      </c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si="9"/>
        <v>1.6268888888888888</v>
      </c>
      <c r="V57" s="6">
        <f t="shared" si="9"/>
        <v>1.6494444444444443</v>
      </c>
      <c r="W57" s="6">
        <f t="shared" si="9"/>
        <v>1.5955555555555554</v>
      </c>
      <c r="X57" s="6">
        <f t="shared" si="9"/>
        <v>1.578111111111111</v>
      </c>
      <c r="Y57" s="6">
        <f t="shared" si="9"/>
        <v>1.86625</v>
      </c>
      <c r="Z57" s="6">
        <f t="shared" si="9"/>
        <v>2.0318333333333336</v>
      </c>
      <c r="AA57" s="6">
        <f t="shared" si="9"/>
        <v>1.9350000000000001</v>
      </c>
      <c r="AB57" s="6">
        <f t="shared" si="9"/>
        <v>1.99</v>
      </c>
      <c r="AC57" s="6">
        <f t="shared" si="9"/>
        <v>1.7282499999999996</v>
      </c>
      <c r="AD57" s="6">
        <f t="shared" si="9"/>
        <v>1.7870833333333334</v>
      </c>
      <c r="AE57" s="6">
        <f t="shared" si="9"/>
        <v>1.995972222222222</v>
      </c>
      <c r="AF57" s="6">
        <f t="shared" si="9"/>
        <v>1.9862500000000001</v>
      </c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2015 - 2020</v>
      </c>
      <c r="U58" s="11">
        <f t="shared" si="9"/>
        <v>2.0103712797619049</v>
      </c>
      <c r="V58" s="11">
        <f t="shared" si="9"/>
        <v>2.029704861111111</v>
      </c>
      <c r="W58" s="11">
        <f t="shared" si="9"/>
        <v>1.9446101495726498</v>
      </c>
      <c r="X58" s="11">
        <f t="shared" si="9"/>
        <v>2.0340099610356965</v>
      </c>
      <c r="Y58" s="11">
        <f t="shared" si="9"/>
        <v>2.0939198717948719</v>
      </c>
      <c r="Z58" s="11">
        <f t="shared" si="9"/>
        <v>2.1459123931623934</v>
      </c>
      <c r="AA58" s="11">
        <f t="shared" si="9"/>
        <v>2.0468035714285713</v>
      </c>
      <c r="AB58" s="11">
        <f t="shared" si="9"/>
        <v>2.2578472222222223</v>
      </c>
      <c r="AC58" s="11">
        <f t="shared" si="9"/>
        <v>1.9420833333333332</v>
      </c>
      <c r="AD58" s="11">
        <f t="shared" si="9"/>
        <v>1.9930154671717171</v>
      </c>
      <c r="AE58" s="11">
        <f t="shared" si="9"/>
        <v>2.1346290404040404</v>
      </c>
      <c r="AF58" s="11">
        <f t="shared" si="9"/>
        <v>2.0995124158249157</v>
      </c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2021</v>
      </c>
      <c r="U59" s="12">
        <f>AVERAGE(F8:F11)</f>
        <v>2.1150000000000002</v>
      </c>
      <c r="V59" s="12">
        <f>AVERAGE(F12:F15)</f>
        <v>2.06</v>
      </c>
      <c r="W59" s="12">
        <f>AVERAGE(F16:F19)</f>
        <v>2.4175</v>
      </c>
      <c r="X59" s="12">
        <f>AVERAGE(F20:F24)</f>
        <v>2.4220000000000002</v>
      </c>
      <c r="Y59" s="12">
        <f>AVERAGE(F25:F28)</f>
        <v>2.48</v>
      </c>
      <c r="Z59" s="12"/>
      <c r="AA59" s="12"/>
      <c r="AB59" s="12"/>
      <c r="AC59" s="12"/>
      <c r="AD59" s="12"/>
      <c r="AE59" s="12"/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29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>
        <f>(D8-C8)/C8</f>
        <v>0.86654223051796542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 t="s">
        <v>30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>
        <f t="shared" ref="T67:T81" si="10">(D9-C9)/C9</f>
        <v>0.86654223051796542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>
        <f t="shared" si="10"/>
        <v>0.98320111992533832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>
        <f t="shared" si="10"/>
        <v>0.98320111992533832</v>
      </c>
    </row>
    <row r="70" spans="2:32" x14ac:dyDescent="0.25">
      <c r="T70" s="35">
        <f t="shared" si="10"/>
        <v>0.98320111992533832</v>
      </c>
    </row>
    <row r="71" spans="2:32" x14ac:dyDescent="0.25">
      <c r="T71" s="35">
        <f t="shared" si="10"/>
        <v>0.98320111992533832</v>
      </c>
    </row>
    <row r="72" spans="2:32" x14ac:dyDescent="0.25">
      <c r="T72" s="35">
        <f t="shared" si="10"/>
        <v>-1</v>
      </c>
    </row>
    <row r="73" spans="2:32" x14ac:dyDescent="0.25">
      <c r="T73" s="35">
        <f t="shared" si="10"/>
        <v>-1</v>
      </c>
    </row>
    <row r="74" spans="2:32" x14ac:dyDescent="0.25">
      <c r="T74" s="35">
        <f t="shared" si="10"/>
        <v>-1</v>
      </c>
    </row>
    <row r="75" spans="2:32" x14ac:dyDescent="0.25">
      <c r="T75" s="35">
        <f t="shared" si="10"/>
        <v>-1</v>
      </c>
    </row>
    <row r="76" spans="2:32" x14ac:dyDescent="0.25">
      <c r="T76" s="35">
        <f t="shared" si="10"/>
        <v>-1</v>
      </c>
    </row>
    <row r="77" spans="2:32" x14ac:dyDescent="0.25">
      <c r="T77" s="35">
        <f t="shared" si="10"/>
        <v>-1</v>
      </c>
    </row>
    <row r="78" spans="2:32" x14ac:dyDescent="0.25">
      <c r="T78" s="35">
        <f t="shared" si="10"/>
        <v>-1</v>
      </c>
    </row>
    <row r="79" spans="2:32" x14ac:dyDescent="0.25">
      <c r="T79" s="35">
        <f t="shared" si="10"/>
        <v>-1</v>
      </c>
    </row>
    <row r="80" spans="2:32" x14ac:dyDescent="0.25">
      <c r="T80" s="35">
        <f t="shared" si="10"/>
        <v>-1</v>
      </c>
    </row>
    <row r="81" spans="20:20" x14ac:dyDescent="0.25">
      <c r="T81" s="35">
        <f t="shared" si="10"/>
        <v>-1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2"/>
  <sheetViews>
    <sheetView view="pageBreakPreview" topLeftCell="A10" zoomScale="85" zoomScaleNormal="160" zoomScaleSheetLayoutView="85" workbookViewId="0">
      <selection activeCell="F46" sqref="F46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1" t="s">
        <v>33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3" t="s">
        <v>28</v>
      </c>
      <c r="N3" s="30"/>
    </row>
    <row r="6" spans="1:33" ht="42" customHeight="1" x14ac:dyDescent="0.25">
      <c r="B6" s="42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2"/>
      <c r="C7" s="43" t="s">
        <v>19</v>
      </c>
      <c r="D7" s="43"/>
      <c r="E7" s="43"/>
      <c r="F7" s="44"/>
    </row>
    <row r="8" spans="1:33" x14ac:dyDescent="0.25">
      <c r="B8" s="22">
        <v>1</v>
      </c>
      <c r="C8" s="23">
        <v>0.42859999999999998</v>
      </c>
      <c r="D8" s="23">
        <f>'[1]01'!$D$124</f>
        <v>0.79999999999999993</v>
      </c>
      <c r="E8" s="23">
        <f>'[1]01'!$F$124</f>
        <v>1.2</v>
      </c>
      <c r="F8" s="23"/>
    </row>
    <row r="9" spans="1:33" x14ac:dyDescent="0.25">
      <c r="B9" s="24">
        <v>2</v>
      </c>
      <c r="C9" s="25">
        <v>0.42859999999999998</v>
      </c>
      <c r="D9" s="25">
        <f>'[1]02'!$D$124</f>
        <v>0.79999999999999993</v>
      </c>
      <c r="E9" s="25">
        <f>'[1]02'!$F$124</f>
        <v>1.2</v>
      </c>
      <c r="F9" s="25"/>
    </row>
    <row r="10" spans="1:33" x14ac:dyDescent="0.25">
      <c r="B10" s="26">
        <v>3</v>
      </c>
      <c r="C10" s="23">
        <v>0.42859999999999998</v>
      </c>
      <c r="D10" s="23">
        <f>'[1]03'!$D$124</f>
        <v>0.85</v>
      </c>
      <c r="E10" s="23">
        <f>'[1]03'!$F$124</f>
        <v>1.25</v>
      </c>
      <c r="F10" s="23"/>
    </row>
    <row r="11" spans="1:33" x14ac:dyDescent="0.25">
      <c r="B11" s="24">
        <v>4</v>
      </c>
      <c r="C11" s="25">
        <v>0.42859999999999998</v>
      </c>
      <c r="D11" s="25">
        <f>'[1]04'!$D$124</f>
        <v>0.85</v>
      </c>
      <c r="E11" s="25">
        <f>'[1]04'!$F$124</f>
        <v>1.25</v>
      </c>
      <c r="F11" s="25"/>
    </row>
    <row r="12" spans="1:33" x14ac:dyDescent="0.25">
      <c r="B12" s="26">
        <v>5</v>
      </c>
      <c r="C12" s="23">
        <v>0.42859999999999998</v>
      </c>
      <c r="D12" s="23">
        <f>'[1]05'!$D$124</f>
        <v>0.85</v>
      </c>
      <c r="E12" s="23">
        <f>'[1]05'!$F$124</f>
        <v>1.25</v>
      </c>
      <c r="F12" s="23"/>
    </row>
    <row r="13" spans="1:33" x14ac:dyDescent="0.25">
      <c r="B13" s="24">
        <v>6</v>
      </c>
      <c r="C13" s="25">
        <v>0.42859999999999998</v>
      </c>
      <c r="D13" s="25">
        <f>'[1]06'!$D$124</f>
        <v>0.85</v>
      </c>
      <c r="E13" s="25">
        <f>'[1]06'!$F$124</f>
        <v>1.2</v>
      </c>
      <c r="F13" s="25"/>
    </row>
    <row r="14" spans="1:33" x14ac:dyDescent="0.25">
      <c r="B14" s="26">
        <v>7</v>
      </c>
      <c r="C14" s="23">
        <v>0.42859999999999998</v>
      </c>
      <c r="D14" s="23"/>
      <c r="E14" s="23">
        <f>'[1]07'!$F$124</f>
        <v>1.2</v>
      </c>
      <c r="F14" s="23">
        <f>'[1]07'!$G$124</f>
        <v>2.29</v>
      </c>
    </row>
    <row r="15" spans="1:33" x14ac:dyDescent="0.25">
      <c r="B15" s="24">
        <v>8</v>
      </c>
      <c r="C15" s="25">
        <v>0.42859999999999998</v>
      </c>
      <c r="D15" s="25"/>
      <c r="E15" s="25">
        <f>'[1]08'!$F$124</f>
        <v>1.2</v>
      </c>
      <c r="F15" s="25">
        <f>'[1]08'!$G$124</f>
        <v>2.29</v>
      </c>
    </row>
    <row r="16" spans="1:33" x14ac:dyDescent="0.25">
      <c r="B16" s="26">
        <v>9</v>
      </c>
      <c r="C16" s="23">
        <v>0.42859999999999998</v>
      </c>
      <c r="D16" s="23"/>
      <c r="E16" s="23">
        <f>'[1]09'!$F$124</f>
        <v>1.2</v>
      </c>
      <c r="F16" s="23">
        <f>'[1]09'!$G$124</f>
        <v>2.04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0.42859999999999998</v>
      </c>
      <c r="D17" s="25"/>
      <c r="E17" s="25">
        <f>'[1]10'!$F$124</f>
        <v>1.2</v>
      </c>
      <c r="F17" s="25">
        <f>'[1]10'!$G$124</f>
        <v>2.04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0.42859999999999998</v>
      </c>
      <c r="D18" s="23"/>
      <c r="E18" s="23">
        <f>'[1]11'!$F$124</f>
        <v>1.2</v>
      </c>
      <c r="F18" s="23">
        <f>'[1]11'!$G$124</f>
        <v>2.09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0.42859999999999998</v>
      </c>
      <c r="D19" s="25"/>
      <c r="E19" s="25">
        <f>'[1]12'!$F$124</f>
        <v>1.2</v>
      </c>
      <c r="F19" s="25">
        <f>'[1]12'!$G$124</f>
        <v>2.39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0.42859999999999998</v>
      </c>
      <c r="D20" s="23"/>
      <c r="E20" s="23">
        <f>'[1]13'!$F$124</f>
        <v>1.2</v>
      </c>
      <c r="F20" s="23">
        <f>'[1]13'!$G$124</f>
        <v>2.09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0.42859999999999998</v>
      </c>
      <c r="D21" s="25"/>
      <c r="E21" s="25">
        <f>'[1]14'!$F$124</f>
        <v>1.3</v>
      </c>
      <c r="F21" s="25">
        <f>'[1]14'!$G$124</f>
        <v>2.39</v>
      </c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0.42859999999999998</v>
      </c>
      <c r="D22" s="23"/>
      <c r="E22" s="23">
        <f>'[1]15'!$F$124</f>
        <v>1.3</v>
      </c>
      <c r="F22" s="23">
        <f>'[1]15'!$G$124</f>
        <v>2.39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0.42859999999999998</v>
      </c>
      <c r="D23" s="25"/>
      <c r="E23" s="25">
        <f>'[1]16'!$F$124</f>
        <v>1.35</v>
      </c>
      <c r="F23" s="25">
        <f>'[1]16'!$G$124</f>
        <v>2.39</v>
      </c>
      <c r="S23" s="2"/>
      <c r="T23" s="5">
        <v>2015</v>
      </c>
      <c r="U23" s="6">
        <v>0.45</v>
      </c>
      <c r="V23" s="6">
        <v>0.45</v>
      </c>
      <c r="W23" s="6">
        <v>0.45</v>
      </c>
      <c r="X23" s="6">
        <v>0.48799999999999999</v>
      </c>
      <c r="Y23" s="6">
        <v>0.6925</v>
      </c>
      <c r="Z23" s="6">
        <v>0.75</v>
      </c>
      <c r="AA23" s="6"/>
      <c r="AB23" s="6"/>
      <c r="AC23" s="6">
        <v>0.6</v>
      </c>
      <c r="AD23" s="6">
        <v>0.6</v>
      </c>
      <c r="AE23" s="6">
        <v>0.61</v>
      </c>
      <c r="AF23" s="6">
        <v>0.64</v>
      </c>
      <c r="AG23" s="10">
        <f>AVERAGE(U23:AF23)</f>
        <v>0.57305000000000006</v>
      </c>
    </row>
    <row r="24" spans="2:33" x14ac:dyDescent="0.25">
      <c r="B24" s="26">
        <v>17</v>
      </c>
      <c r="C24" s="23">
        <v>0.42859999999999998</v>
      </c>
      <c r="D24" s="23"/>
      <c r="E24" s="23">
        <f>'[1]17'!$F$124</f>
        <v>1.35</v>
      </c>
      <c r="F24" s="23">
        <f>'[1]17'!$G$124</f>
        <v>2.46</v>
      </c>
      <c r="S24" s="2"/>
      <c r="T24" s="5">
        <v>2016</v>
      </c>
      <c r="U24" s="6">
        <v>0.64</v>
      </c>
      <c r="V24" s="6">
        <v>0.64</v>
      </c>
      <c r="W24" s="6">
        <v>0.64</v>
      </c>
      <c r="X24" s="6">
        <v>0.59</v>
      </c>
      <c r="Y24" s="6">
        <v>0.59</v>
      </c>
      <c r="Z24" s="6">
        <v>0.59</v>
      </c>
      <c r="AA24" s="6"/>
      <c r="AB24" s="6"/>
      <c r="AC24" s="6"/>
      <c r="AD24" s="6">
        <v>0.55500000000000005</v>
      </c>
      <c r="AE24" s="6">
        <v>0.56999999999999995</v>
      </c>
      <c r="AF24" s="6">
        <v>0.56999999999999995</v>
      </c>
      <c r="AG24" s="10">
        <f t="shared" ref="AG24:AG31" si="0">AVERAGE(U24:AF24)</f>
        <v>0.59833333333333327</v>
      </c>
    </row>
    <row r="25" spans="2:33" x14ac:dyDescent="0.25">
      <c r="B25" s="24">
        <v>18</v>
      </c>
      <c r="C25" s="25">
        <v>0.42859999999999998</v>
      </c>
      <c r="D25" s="25"/>
      <c r="E25" s="25">
        <f>'[1]18'!$F$124</f>
        <v>1.35</v>
      </c>
      <c r="F25" s="25">
        <f>'[1]18'!$G$124</f>
        <v>2.46</v>
      </c>
      <c r="G25" s="1"/>
      <c r="S25" s="2"/>
      <c r="T25" s="5">
        <v>2017</v>
      </c>
      <c r="U25" s="6">
        <v>0.56999999999999995</v>
      </c>
      <c r="V25" s="6">
        <v>0.56999999999999995</v>
      </c>
      <c r="W25" s="6">
        <v>0.56999999999999995</v>
      </c>
      <c r="X25" s="6">
        <v>0.57999999999999996</v>
      </c>
      <c r="Y25" s="6">
        <v>0.63</v>
      </c>
      <c r="Z25" s="6">
        <v>0.63</v>
      </c>
      <c r="AA25" s="6"/>
      <c r="AB25" s="6"/>
      <c r="AC25" s="6">
        <v>0.54</v>
      </c>
      <c r="AD25" s="6">
        <v>0.54</v>
      </c>
      <c r="AE25" s="6">
        <v>0.54</v>
      </c>
      <c r="AF25" s="6">
        <v>0.54</v>
      </c>
      <c r="AG25" s="10">
        <f t="shared" si="0"/>
        <v>0.57099999999999995</v>
      </c>
    </row>
    <row r="26" spans="2:33" x14ac:dyDescent="0.25">
      <c r="B26" s="26">
        <v>19</v>
      </c>
      <c r="C26" s="23">
        <v>0.42859999999999998</v>
      </c>
      <c r="D26" s="23"/>
      <c r="E26" s="23">
        <f>'[1]19'!$F$124</f>
        <v>1.35</v>
      </c>
      <c r="F26" s="23">
        <f>'[1]19'!$G$124</f>
        <v>2.46</v>
      </c>
      <c r="S26" s="2"/>
      <c r="T26" s="5">
        <v>2018</v>
      </c>
      <c r="U26" s="6">
        <v>0.55500000000000005</v>
      </c>
      <c r="V26" s="6">
        <v>0.60249999999999992</v>
      </c>
      <c r="W26" s="6">
        <v>0.61</v>
      </c>
      <c r="X26" s="6">
        <v>0.61</v>
      </c>
      <c r="Y26" s="6">
        <v>0.65999999999999992</v>
      </c>
      <c r="Z26" s="6">
        <v>0.71</v>
      </c>
      <c r="AA26" s="6"/>
      <c r="AB26" s="6"/>
      <c r="AC26" s="6">
        <v>0.6</v>
      </c>
      <c r="AD26" s="6">
        <v>0.57500000000000007</v>
      </c>
      <c r="AE26" s="6">
        <v>0.6</v>
      </c>
      <c r="AF26" s="6">
        <v>0.6</v>
      </c>
      <c r="AG26" s="10">
        <f t="shared" si="0"/>
        <v>0.61224999999999985</v>
      </c>
    </row>
    <row r="27" spans="2:33" x14ac:dyDescent="0.25">
      <c r="B27" s="24">
        <v>20</v>
      </c>
      <c r="C27" s="25">
        <v>0.42859999999999998</v>
      </c>
      <c r="D27" s="25"/>
      <c r="E27" s="25">
        <f>'[1]20'!$F$124</f>
        <v>1.35</v>
      </c>
      <c r="F27" s="25">
        <f>'[1]20'!$G$124</f>
        <v>2.46</v>
      </c>
      <c r="S27" s="2"/>
      <c r="T27" s="5">
        <v>2019</v>
      </c>
      <c r="U27" s="6">
        <v>0.55499999999999994</v>
      </c>
      <c r="V27" s="6">
        <v>0.51800000000000002</v>
      </c>
      <c r="W27" s="6">
        <v>0.53</v>
      </c>
      <c r="X27" s="6">
        <v>0.53</v>
      </c>
      <c r="Y27" s="6">
        <v>0.53</v>
      </c>
      <c r="Z27" s="6">
        <v>0.53</v>
      </c>
      <c r="AA27" s="6"/>
      <c r="AB27" s="6"/>
      <c r="AC27" s="6">
        <v>0.53</v>
      </c>
      <c r="AD27" s="6">
        <v>0.57000000000000006</v>
      </c>
      <c r="AE27" s="6">
        <v>0.57999999999999996</v>
      </c>
      <c r="AF27" s="6">
        <v>0.57999999999999996</v>
      </c>
      <c r="AG27" s="10">
        <f t="shared" si="0"/>
        <v>0.54530000000000012</v>
      </c>
    </row>
    <row r="28" spans="2:33" x14ac:dyDescent="0.25">
      <c r="B28" s="26">
        <v>21</v>
      </c>
      <c r="C28" s="23">
        <v>0.42859999999999998</v>
      </c>
      <c r="D28" s="23"/>
      <c r="E28" s="23">
        <f>'[1]21'!$F$124</f>
        <v>1.35</v>
      </c>
      <c r="F28" s="23">
        <f>'[1]21'!$G$124</f>
        <v>2.4900000000000002</v>
      </c>
      <c r="S28" s="2"/>
      <c r="T28" s="5">
        <v>2020</v>
      </c>
      <c r="U28" s="6">
        <v>0.57999999999999996</v>
      </c>
      <c r="V28" s="6">
        <v>0.57999999999999996</v>
      </c>
      <c r="W28" s="6">
        <v>0.57999999999999996</v>
      </c>
      <c r="X28" s="6">
        <v>0.67399999999999993</v>
      </c>
      <c r="Y28" s="6">
        <v>0.92500000000000004</v>
      </c>
      <c r="Z28" s="6"/>
      <c r="AA28" s="6"/>
      <c r="AB28" s="6"/>
      <c r="AC28" s="6">
        <v>0.65</v>
      </c>
      <c r="AD28" s="6">
        <v>0.65</v>
      </c>
      <c r="AE28" s="6">
        <v>0.65</v>
      </c>
      <c r="AF28" s="6">
        <v>0.65</v>
      </c>
      <c r="AG28" s="10">
        <f t="shared" si="0"/>
        <v>0.65988888888888886</v>
      </c>
    </row>
    <row r="29" spans="2:33" x14ac:dyDescent="0.25">
      <c r="B29" s="24">
        <v>22</v>
      </c>
      <c r="C29" s="25"/>
      <c r="D29" s="25"/>
      <c r="E29" s="38" t="s">
        <v>35</v>
      </c>
      <c r="F29" s="25"/>
      <c r="S29" s="2"/>
      <c r="T29" s="5" t="s">
        <v>24</v>
      </c>
      <c r="U29" s="6">
        <f>MAX(U23:U28)</f>
        <v>0.64</v>
      </c>
      <c r="V29" s="6">
        <f t="shared" ref="V29:AF29" si="1">MAX(V23:V28)</f>
        <v>0.64</v>
      </c>
      <c r="W29" s="6">
        <f t="shared" si="1"/>
        <v>0.64</v>
      </c>
      <c r="X29" s="6">
        <f t="shared" si="1"/>
        <v>0.67399999999999993</v>
      </c>
      <c r="Y29" s="6">
        <f t="shared" si="1"/>
        <v>0.92500000000000004</v>
      </c>
      <c r="Z29" s="6">
        <f t="shared" si="1"/>
        <v>0.75</v>
      </c>
      <c r="AA29" s="6">
        <f t="shared" si="1"/>
        <v>0</v>
      </c>
      <c r="AB29" s="6">
        <f t="shared" si="1"/>
        <v>0</v>
      </c>
      <c r="AC29" s="6">
        <f t="shared" si="1"/>
        <v>0.65</v>
      </c>
      <c r="AD29" s="6">
        <f t="shared" si="1"/>
        <v>0.65</v>
      </c>
      <c r="AE29" s="6">
        <f t="shared" si="1"/>
        <v>0.65</v>
      </c>
      <c r="AF29" s="6">
        <f t="shared" si="1"/>
        <v>0.65</v>
      </c>
      <c r="AG29" s="10">
        <f t="shared" si="0"/>
        <v>0.5724166666666668</v>
      </c>
    </row>
    <row r="30" spans="2:33" x14ac:dyDescent="0.25">
      <c r="B30" s="26">
        <v>23</v>
      </c>
      <c r="C30" s="23"/>
      <c r="D30" s="23"/>
      <c r="E30" s="23"/>
      <c r="F30" s="23"/>
      <c r="S30" s="2"/>
      <c r="T30" s="5" t="s">
        <v>25</v>
      </c>
      <c r="U30" s="6">
        <f>MIN(U23:U28)</f>
        <v>0.45</v>
      </c>
      <c r="V30" s="6">
        <f t="shared" ref="V30:AF30" si="2">MIN(V23:V28)</f>
        <v>0.45</v>
      </c>
      <c r="W30" s="6">
        <f t="shared" si="2"/>
        <v>0.45</v>
      </c>
      <c r="X30" s="6">
        <f t="shared" si="2"/>
        <v>0.48799999999999999</v>
      </c>
      <c r="Y30" s="6">
        <f t="shared" si="2"/>
        <v>0.53</v>
      </c>
      <c r="Z30" s="6">
        <f t="shared" si="2"/>
        <v>0.53</v>
      </c>
      <c r="AA30" s="6">
        <f t="shared" si="2"/>
        <v>0</v>
      </c>
      <c r="AB30" s="6">
        <f t="shared" si="2"/>
        <v>0</v>
      </c>
      <c r="AC30" s="6">
        <f t="shared" si="2"/>
        <v>0.53</v>
      </c>
      <c r="AD30" s="6">
        <f t="shared" si="2"/>
        <v>0.54</v>
      </c>
      <c r="AE30" s="6">
        <f t="shared" si="2"/>
        <v>0.54</v>
      </c>
      <c r="AF30" s="6">
        <f t="shared" si="2"/>
        <v>0.54</v>
      </c>
      <c r="AG30" s="10">
        <f t="shared" si="0"/>
        <v>0.42066666666666674</v>
      </c>
    </row>
    <row r="31" spans="2:33" x14ac:dyDescent="0.25">
      <c r="B31" s="24">
        <v>24</v>
      </c>
      <c r="C31" s="25"/>
      <c r="D31" s="25"/>
      <c r="E31" s="25"/>
      <c r="F31" s="25"/>
      <c r="S31" s="2"/>
      <c r="T31" s="5" t="s">
        <v>26</v>
      </c>
      <c r="U31" s="6">
        <f>AVERAGE(U23:U28)</f>
        <v>0.55833333333333346</v>
      </c>
      <c r="V31" s="6">
        <f t="shared" ref="V31:AF31" si="3">AVERAGE(V23:V28)</f>
        <v>0.56008333333333338</v>
      </c>
      <c r="W31" s="6">
        <f t="shared" si="3"/>
        <v>0.56333333333333335</v>
      </c>
      <c r="X31" s="6">
        <f t="shared" si="3"/>
        <v>0.57866666666666666</v>
      </c>
      <c r="Y31" s="6">
        <f t="shared" si="3"/>
        <v>0.67125000000000001</v>
      </c>
      <c r="Z31" s="6">
        <f t="shared" si="3"/>
        <v>0.64200000000000002</v>
      </c>
      <c r="AA31" s="6" t="e">
        <f t="shared" si="3"/>
        <v>#DIV/0!</v>
      </c>
      <c r="AB31" s="6" t="e">
        <f t="shared" si="3"/>
        <v>#DIV/0!</v>
      </c>
      <c r="AC31" s="6">
        <f t="shared" si="3"/>
        <v>0.58400000000000007</v>
      </c>
      <c r="AD31" s="6">
        <f t="shared" si="3"/>
        <v>0.58166666666666667</v>
      </c>
      <c r="AE31" s="6">
        <f t="shared" si="3"/>
        <v>0.59166666666666667</v>
      </c>
      <c r="AF31" s="6">
        <f t="shared" si="3"/>
        <v>0.59666666666666668</v>
      </c>
      <c r="AG31" s="10" t="e">
        <f t="shared" si="0"/>
        <v>#DIV/0!</v>
      </c>
    </row>
    <row r="32" spans="2:33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/>
      <c r="D33" s="25"/>
      <c r="E33" s="25"/>
      <c r="F33" s="25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/>
      <c r="D34" s="23"/>
      <c r="E34" s="23"/>
      <c r="F34" s="23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/>
      <c r="D35" s="25"/>
      <c r="E35" s="25"/>
      <c r="F35" s="25"/>
      <c r="S35" s="2"/>
      <c r="T35" s="5" t="s">
        <v>27</v>
      </c>
      <c r="U35" s="6">
        <f t="shared" ref="U35:AF37" si="4">U29</f>
        <v>0.64</v>
      </c>
      <c r="V35" s="6">
        <f t="shared" si="4"/>
        <v>0.64</v>
      </c>
      <c r="W35" s="6">
        <f t="shared" si="4"/>
        <v>0.64</v>
      </c>
      <c r="X35" s="6">
        <f t="shared" si="4"/>
        <v>0.67399999999999993</v>
      </c>
      <c r="Y35" s="6">
        <f t="shared" si="4"/>
        <v>0.92500000000000004</v>
      </c>
      <c r="Z35" s="6">
        <f t="shared" si="4"/>
        <v>0.75</v>
      </c>
      <c r="AA35" s="6"/>
      <c r="AB35" s="6"/>
      <c r="AC35" s="6">
        <f t="shared" si="4"/>
        <v>0.65</v>
      </c>
      <c r="AD35" s="6">
        <f t="shared" si="4"/>
        <v>0.65</v>
      </c>
      <c r="AE35" s="6">
        <f t="shared" si="4"/>
        <v>0.65</v>
      </c>
      <c r="AF35" s="6">
        <f t="shared" si="4"/>
        <v>0.65</v>
      </c>
      <c r="AG35" s="4"/>
    </row>
    <row r="36" spans="2:33" x14ac:dyDescent="0.25">
      <c r="B36" s="26">
        <v>29</v>
      </c>
      <c r="C36" s="23"/>
      <c r="D36" s="23"/>
      <c r="E36" s="23"/>
      <c r="F36" s="23"/>
      <c r="S36" s="2"/>
      <c r="T36" s="5"/>
      <c r="U36" s="6">
        <f t="shared" si="4"/>
        <v>0.45</v>
      </c>
      <c r="V36" s="6">
        <f t="shared" si="4"/>
        <v>0.45</v>
      </c>
      <c r="W36" s="6">
        <f t="shared" si="4"/>
        <v>0.45</v>
      </c>
      <c r="X36" s="6">
        <f t="shared" si="4"/>
        <v>0.48799999999999999</v>
      </c>
      <c r="Y36" s="6">
        <f t="shared" si="4"/>
        <v>0.53</v>
      </c>
      <c r="Z36" s="6">
        <f t="shared" si="4"/>
        <v>0.53</v>
      </c>
      <c r="AA36" s="6"/>
      <c r="AB36" s="6"/>
      <c r="AC36" s="6">
        <f t="shared" si="4"/>
        <v>0.53</v>
      </c>
      <c r="AD36" s="6">
        <f t="shared" si="4"/>
        <v>0.54</v>
      </c>
      <c r="AE36" s="6">
        <f t="shared" si="4"/>
        <v>0.54</v>
      </c>
      <c r="AF36" s="6">
        <f t="shared" si="4"/>
        <v>0.54</v>
      </c>
      <c r="AG36" s="4"/>
    </row>
    <row r="37" spans="2:33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2015 - 2020</v>
      </c>
      <c r="U37" s="11">
        <f t="shared" si="4"/>
        <v>0.55833333333333346</v>
      </c>
      <c r="V37" s="11">
        <f t="shared" si="4"/>
        <v>0.56008333333333338</v>
      </c>
      <c r="W37" s="11">
        <f t="shared" si="4"/>
        <v>0.56333333333333335</v>
      </c>
      <c r="X37" s="11">
        <f t="shared" si="4"/>
        <v>0.57866666666666666</v>
      </c>
      <c r="Y37" s="11">
        <f t="shared" si="4"/>
        <v>0.67125000000000001</v>
      </c>
      <c r="Z37" s="11">
        <f t="shared" si="4"/>
        <v>0.64200000000000002</v>
      </c>
      <c r="AA37" s="11"/>
      <c r="AB37" s="11"/>
      <c r="AC37" s="11">
        <f t="shared" si="4"/>
        <v>0.58400000000000007</v>
      </c>
      <c r="AD37" s="11">
        <f t="shared" si="4"/>
        <v>0.58166666666666667</v>
      </c>
      <c r="AE37" s="11">
        <f t="shared" si="4"/>
        <v>0.59166666666666667</v>
      </c>
      <c r="AF37" s="11">
        <f t="shared" si="4"/>
        <v>0.59666666666666668</v>
      </c>
      <c r="AG37" s="4"/>
    </row>
    <row r="38" spans="2:33" x14ac:dyDescent="0.25">
      <c r="B38" s="26">
        <v>31</v>
      </c>
      <c r="C38" s="23"/>
      <c r="D38" s="23"/>
      <c r="E38" s="23"/>
      <c r="F38" s="23"/>
      <c r="S38" s="2"/>
      <c r="T38" s="5">
        <v>2021</v>
      </c>
      <c r="U38" s="12">
        <f>AVERAGE(D8:D11)</f>
        <v>0.82499999999999996</v>
      </c>
      <c r="V38" s="12">
        <f>AVERAGE(D12:D15)</f>
        <v>0.85</v>
      </c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/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/>
      <c r="D41" s="25"/>
      <c r="E41" s="25"/>
      <c r="F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/>
      <c r="D42" s="23"/>
      <c r="E42" s="23"/>
      <c r="F42" s="23"/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/>
      <c r="D43" s="25"/>
      <c r="E43" s="25"/>
      <c r="F43" s="25"/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/>
      <c r="D44" s="23"/>
      <c r="E44" s="39" t="s">
        <v>35</v>
      </c>
      <c r="F44" s="23"/>
      <c r="S44" s="2"/>
      <c r="T44" s="5">
        <v>2015</v>
      </c>
      <c r="U44" s="6">
        <v>1.6268888888888888</v>
      </c>
      <c r="V44" s="6">
        <v>1.6494444444444443</v>
      </c>
      <c r="W44" s="6">
        <v>1.5955555555555554</v>
      </c>
      <c r="X44" s="6">
        <v>1.578111111111111</v>
      </c>
      <c r="Y44" s="6">
        <v>1.86625</v>
      </c>
      <c r="Z44" s="9">
        <v>2.1088333333333336</v>
      </c>
      <c r="AA44" s="6">
        <v>1.9350000000000001</v>
      </c>
      <c r="AB44" s="6"/>
      <c r="AC44" s="6">
        <v>1.8427777777777778</v>
      </c>
      <c r="AD44" s="6">
        <v>1.8572777777777776</v>
      </c>
      <c r="AE44" s="6">
        <v>1.995972222222222</v>
      </c>
      <c r="AF44" s="6">
        <v>1.9862500000000001</v>
      </c>
      <c r="AG44" s="10">
        <f>AVERAGE(U44:AF44)</f>
        <v>1.8220328282828284</v>
      </c>
    </row>
    <row r="45" spans="2:33" x14ac:dyDescent="0.25">
      <c r="B45" s="24">
        <v>38</v>
      </c>
      <c r="C45" s="25">
        <v>0.42859999999999998</v>
      </c>
      <c r="D45" s="25" t="str">
        <f>'[1]38'!$D$124</f>
        <v>-</v>
      </c>
      <c r="E45" s="25">
        <f>'[1]38'!$F$124</f>
        <v>1</v>
      </c>
      <c r="F45" s="25">
        <f>'[1]38'!$G$124</f>
        <v>1.79</v>
      </c>
      <c r="S45" s="2"/>
      <c r="T45" s="5">
        <v>2016</v>
      </c>
      <c r="U45" s="6">
        <v>2.136597222222222</v>
      </c>
      <c r="V45" s="6">
        <v>2.1962500000000005</v>
      </c>
      <c r="W45" s="6">
        <v>2.1930000000000005</v>
      </c>
      <c r="X45" s="6">
        <v>2.2029166666666669</v>
      </c>
      <c r="Y45" s="6">
        <v>2.0300000000000002</v>
      </c>
      <c r="Z45" s="9">
        <v>2.0318333333333336</v>
      </c>
      <c r="AA45" s="6">
        <v>1.9445833333333331</v>
      </c>
      <c r="AB45" s="6">
        <v>2.3849999999999998</v>
      </c>
      <c r="AC45" s="6">
        <v>1.7282499999999996</v>
      </c>
      <c r="AD45" s="6">
        <v>1.7870833333333334</v>
      </c>
      <c r="AE45" s="6">
        <v>2.1837500000000003</v>
      </c>
      <c r="AF45" s="6">
        <v>2.0573333333333332</v>
      </c>
      <c r="AG45" s="10">
        <f t="shared" ref="AG45:AG52" si="5">AVERAGE(U45:AF45)</f>
        <v>2.0730497685185183</v>
      </c>
    </row>
    <row r="46" spans="2:33" x14ac:dyDescent="0.25">
      <c r="B46" s="26">
        <v>39</v>
      </c>
      <c r="C46" s="23"/>
      <c r="D46" s="23"/>
      <c r="E46" s="23"/>
      <c r="F46" s="23"/>
      <c r="S46" s="2"/>
      <c r="T46" s="5">
        <v>2017</v>
      </c>
      <c r="U46" s="6">
        <v>2.1252222222222223</v>
      </c>
      <c r="V46" s="6">
        <v>2.041666666666667</v>
      </c>
      <c r="W46" s="6">
        <v>1.7228888888888894</v>
      </c>
      <c r="X46" s="6">
        <v>2.0259999999999998</v>
      </c>
      <c r="Y46" s="6">
        <v>2.1351666666666667</v>
      </c>
      <c r="Z46" s="9">
        <v>2.0778333333333334</v>
      </c>
      <c r="AA46" s="6">
        <v>2.0454166666666667</v>
      </c>
      <c r="AB46" s="6">
        <v>1.99</v>
      </c>
      <c r="AC46" s="6">
        <v>2.0763333333333334</v>
      </c>
      <c r="AD46" s="6">
        <v>2.1019999999999999</v>
      </c>
      <c r="AE46" s="6">
        <v>2.1045666666666669</v>
      </c>
      <c r="AF46" s="6">
        <v>2.115148148148148</v>
      </c>
      <c r="AG46" s="10">
        <f t="shared" si="5"/>
        <v>2.0468535493827162</v>
      </c>
    </row>
    <row r="47" spans="2:33" x14ac:dyDescent="0.25">
      <c r="B47" s="24">
        <v>40</v>
      </c>
      <c r="C47" s="25"/>
      <c r="D47" s="25"/>
      <c r="E47" s="25"/>
      <c r="F47" s="25"/>
      <c r="S47" s="2"/>
      <c r="T47" s="5">
        <v>2018</v>
      </c>
      <c r="U47" s="6">
        <v>2.1527767857142854</v>
      </c>
      <c r="V47" s="6">
        <v>2.2314583333333333</v>
      </c>
      <c r="W47" s="6">
        <v>2.2669961538461538</v>
      </c>
      <c r="X47" s="6">
        <v>2.3290120663650078</v>
      </c>
      <c r="Y47" s="6">
        <v>2.3442628205128209</v>
      </c>
      <c r="Z47" s="9">
        <v>2.3651495726495728</v>
      </c>
      <c r="AA47" s="6">
        <v>2.2622142857142853</v>
      </c>
      <c r="AB47" s="6">
        <v>2.3985416666666666</v>
      </c>
      <c r="AC47" s="6">
        <v>2.1209722222222225</v>
      </c>
      <c r="AD47" s="6">
        <v>2.2257007575757579</v>
      </c>
      <c r="AE47" s="6">
        <v>2.254227272727273</v>
      </c>
      <c r="AF47" s="6">
        <v>2.2393181818181818</v>
      </c>
      <c r="AG47" s="10">
        <f t="shared" si="5"/>
        <v>2.2658858432621298</v>
      </c>
    </row>
    <row r="48" spans="2:33" x14ac:dyDescent="0.25">
      <c r="B48" s="26">
        <v>41</v>
      </c>
      <c r="C48" s="23"/>
      <c r="D48" s="23"/>
      <c r="E48" s="23"/>
      <c r="F48" s="23"/>
      <c r="S48" s="2"/>
      <c r="T48" s="5">
        <v>2019</v>
      </c>
      <c r="U48" s="6">
        <v>2.2261363636363636</v>
      </c>
      <c r="V48" s="6">
        <v>2.2653636363636367</v>
      </c>
      <c r="W48" s="6">
        <v>2.2370454545454548</v>
      </c>
      <c r="X48" s="6">
        <v>2.2626136363636364</v>
      </c>
      <c r="Y48" s="6">
        <v>2.3144545454545455</v>
      </c>
      <c r="Z48" s="9">
        <v>2.2928522727272727</v>
      </c>
      <c r="AA48" s="6">
        <v>2.3186138167388171</v>
      </c>
      <c r="AB48" s="6">
        <v>2.1606944444444447</v>
      </c>
      <c r="AC48" s="6">
        <v>2.2318650793650794</v>
      </c>
      <c r="AD48" s="6">
        <v>2.4304499999999996</v>
      </c>
      <c r="AE48" s="6">
        <v>2.4134204545454541</v>
      </c>
      <c r="AF48" s="6">
        <v>2.33</v>
      </c>
      <c r="AG48" s="10">
        <f t="shared" si="5"/>
        <v>2.2902924753487253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2020</v>
      </c>
      <c r="U49" s="6">
        <v>2.3400000000000003</v>
      </c>
      <c r="V49" s="6">
        <v>2.3319999999999999</v>
      </c>
      <c r="W49" s="6">
        <v>2.3374999999999999</v>
      </c>
      <c r="X49" s="6">
        <v>2.4839999999999995</v>
      </c>
      <c r="Y49" s="6">
        <v>2.5333333333333332</v>
      </c>
      <c r="Z49" s="9"/>
      <c r="AA49" s="6"/>
      <c r="AB49" s="6"/>
      <c r="AC49" s="6">
        <v>2.66</v>
      </c>
      <c r="AD49" s="6">
        <v>2.5439999999999996</v>
      </c>
      <c r="AE49" s="6">
        <v>2.5025000000000004</v>
      </c>
      <c r="AF49" s="6">
        <v>2.5299999999999998</v>
      </c>
      <c r="AG49" s="10">
        <f t="shared" si="5"/>
        <v>2.4737037037037037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24</v>
      </c>
      <c r="U50" s="6">
        <f t="shared" ref="U50:AF50" si="6">MAX(U44:U47)</f>
        <v>2.1527767857142854</v>
      </c>
      <c r="V50" s="6">
        <f t="shared" si="6"/>
        <v>2.2314583333333333</v>
      </c>
      <c r="W50" s="6">
        <f t="shared" si="6"/>
        <v>2.2669961538461538</v>
      </c>
      <c r="X50" s="6">
        <f t="shared" si="6"/>
        <v>2.3290120663650078</v>
      </c>
      <c r="Y50" s="6">
        <f t="shared" si="6"/>
        <v>2.3442628205128209</v>
      </c>
      <c r="Z50" s="6">
        <f t="shared" si="6"/>
        <v>2.3651495726495728</v>
      </c>
      <c r="AA50" s="6">
        <f t="shared" si="6"/>
        <v>2.2622142857142853</v>
      </c>
      <c r="AB50" s="6">
        <f t="shared" si="6"/>
        <v>2.3985416666666666</v>
      </c>
      <c r="AC50" s="6">
        <f t="shared" si="6"/>
        <v>2.1209722222222225</v>
      </c>
      <c r="AD50" s="6">
        <f t="shared" si="6"/>
        <v>2.2257007575757579</v>
      </c>
      <c r="AE50" s="6">
        <f t="shared" si="6"/>
        <v>2.254227272727273</v>
      </c>
      <c r="AF50" s="6">
        <f t="shared" si="6"/>
        <v>2.2393181818181818</v>
      </c>
      <c r="AG50" s="10">
        <f t="shared" si="5"/>
        <v>2.2658858432621298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25</v>
      </c>
      <c r="U51" s="6">
        <f t="shared" ref="U51:AF51" si="7">MIN(U44:U47)</f>
        <v>1.6268888888888888</v>
      </c>
      <c r="V51" s="6">
        <f t="shared" si="7"/>
        <v>1.6494444444444443</v>
      </c>
      <c r="W51" s="6">
        <f t="shared" si="7"/>
        <v>1.5955555555555554</v>
      </c>
      <c r="X51" s="6">
        <f t="shared" si="7"/>
        <v>1.578111111111111</v>
      </c>
      <c r="Y51" s="6">
        <f t="shared" si="7"/>
        <v>1.86625</v>
      </c>
      <c r="Z51" s="6">
        <f t="shared" si="7"/>
        <v>2.0318333333333336</v>
      </c>
      <c r="AA51" s="6">
        <f t="shared" si="7"/>
        <v>1.9350000000000001</v>
      </c>
      <c r="AB51" s="6">
        <f t="shared" si="7"/>
        <v>1.99</v>
      </c>
      <c r="AC51" s="6">
        <f t="shared" si="7"/>
        <v>1.7282499999999996</v>
      </c>
      <c r="AD51" s="6">
        <f t="shared" si="7"/>
        <v>1.7870833333333334</v>
      </c>
      <c r="AE51" s="6">
        <f t="shared" si="7"/>
        <v>1.995972222222222</v>
      </c>
      <c r="AF51" s="6">
        <f t="shared" si="7"/>
        <v>1.9862500000000001</v>
      </c>
      <c r="AG51" s="10">
        <f t="shared" si="5"/>
        <v>1.8142199074074075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26</v>
      </c>
      <c r="U52" s="6">
        <f t="shared" ref="U52:AF52" si="8">AVERAGE(U44:U47)</f>
        <v>2.0103712797619049</v>
      </c>
      <c r="V52" s="6">
        <f t="shared" si="8"/>
        <v>2.029704861111111</v>
      </c>
      <c r="W52" s="6">
        <f t="shared" si="8"/>
        <v>1.9446101495726498</v>
      </c>
      <c r="X52" s="6">
        <f t="shared" si="8"/>
        <v>2.0340099610356965</v>
      </c>
      <c r="Y52" s="6">
        <f t="shared" si="8"/>
        <v>2.0939198717948719</v>
      </c>
      <c r="Z52" s="6">
        <f t="shared" si="8"/>
        <v>2.1459123931623934</v>
      </c>
      <c r="AA52" s="6">
        <f t="shared" si="8"/>
        <v>2.0468035714285713</v>
      </c>
      <c r="AB52" s="6">
        <f t="shared" si="8"/>
        <v>2.2578472222222223</v>
      </c>
      <c r="AC52" s="6">
        <f t="shared" si="8"/>
        <v>1.9420833333333332</v>
      </c>
      <c r="AD52" s="6">
        <f t="shared" si="8"/>
        <v>1.9930154671717171</v>
      </c>
      <c r="AE52" s="6">
        <f t="shared" si="8"/>
        <v>2.1346290404040404</v>
      </c>
      <c r="AF52" s="6">
        <f t="shared" si="8"/>
        <v>2.0995124158249157</v>
      </c>
      <c r="AG52" s="10">
        <f t="shared" si="5"/>
        <v>2.0610349639019518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27</v>
      </c>
      <c r="U56" s="6">
        <f t="shared" ref="U56:AF58" si="9">U50</f>
        <v>2.1527767857142854</v>
      </c>
      <c r="V56" s="6">
        <f t="shared" si="9"/>
        <v>2.2314583333333333</v>
      </c>
      <c r="W56" s="6">
        <f t="shared" si="9"/>
        <v>2.2669961538461538</v>
      </c>
      <c r="X56" s="6">
        <f t="shared" si="9"/>
        <v>2.3290120663650078</v>
      </c>
      <c r="Y56" s="6">
        <f t="shared" si="9"/>
        <v>2.3442628205128209</v>
      </c>
      <c r="Z56" s="6">
        <f t="shared" si="9"/>
        <v>2.3651495726495728</v>
      </c>
      <c r="AA56" s="6">
        <f t="shared" si="9"/>
        <v>2.2622142857142853</v>
      </c>
      <c r="AB56" s="6">
        <f t="shared" si="9"/>
        <v>2.3985416666666666</v>
      </c>
      <c r="AC56" s="6">
        <f t="shared" si="9"/>
        <v>2.1209722222222225</v>
      </c>
      <c r="AD56" s="6">
        <f t="shared" si="9"/>
        <v>2.2257007575757579</v>
      </c>
      <c r="AE56" s="6">
        <f t="shared" si="9"/>
        <v>2.254227272727273</v>
      </c>
      <c r="AF56" s="6">
        <f t="shared" si="9"/>
        <v>2.2393181818181818</v>
      </c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si="9"/>
        <v>1.6268888888888888</v>
      </c>
      <c r="V57" s="6">
        <f t="shared" si="9"/>
        <v>1.6494444444444443</v>
      </c>
      <c r="W57" s="6">
        <f t="shared" si="9"/>
        <v>1.5955555555555554</v>
      </c>
      <c r="X57" s="6">
        <f t="shared" si="9"/>
        <v>1.578111111111111</v>
      </c>
      <c r="Y57" s="6">
        <f t="shared" si="9"/>
        <v>1.86625</v>
      </c>
      <c r="Z57" s="6">
        <f t="shared" si="9"/>
        <v>2.0318333333333336</v>
      </c>
      <c r="AA57" s="6">
        <f t="shared" si="9"/>
        <v>1.9350000000000001</v>
      </c>
      <c r="AB57" s="6">
        <f t="shared" si="9"/>
        <v>1.99</v>
      </c>
      <c r="AC57" s="6">
        <f t="shared" si="9"/>
        <v>1.7282499999999996</v>
      </c>
      <c r="AD57" s="6">
        <f t="shared" si="9"/>
        <v>1.7870833333333334</v>
      </c>
      <c r="AE57" s="6">
        <f t="shared" si="9"/>
        <v>1.995972222222222</v>
      </c>
      <c r="AF57" s="6">
        <f t="shared" si="9"/>
        <v>1.9862500000000001</v>
      </c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2015 - 2020</v>
      </c>
      <c r="U58" s="11">
        <f t="shared" si="9"/>
        <v>2.0103712797619049</v>
      </c>
      <c r="V58" s="11">
        <f t="shared" si="9"/>
        <v>2.029704861111111</v>
      </c>
      <c r="W58" s="11">
        <f t="shared" si="9"/>
        <v>1.9446101495726498</v>
      </c>
      <c r="X58" s="11">
        <f t="shared" si="9"/>
        <v>2.0340099610356965</v>
      </c>
      <c r="Y58" s="11">
        <f t="shared" si="9"/>
        <v>2.0939198717948719</v>
      </c>
      <c r="Z58" s="11">
        <f t="shared" si="9"/>
        <v>2.1459123931623934</v>
      </c>
      <c r="AA58" s="11">
        <f t="shared" si="9"/>
        <v>2.0468035714285713</v>
      </c>
      <c r="AB58" s="11">
        <f t="shared" si="9"/>
        <v>2.2578472222222223</v>
      </c>
      <c r="AC58" s="11">
        <f t="shared" si="9"/>
        <v>1.9420833333333332</v>
      </c>
      <c r="AD58" s="11">
        <f t="shared" si="9"/>
        <v>1.9930154671717171</v>
      </c>
      <c r="AE58" s="11">
        <f t="shared" si="9"/>
        <v>2.1346290404040404</v>
      </c>
      <c r="AF58" s="11">
        <f t="shared" si="9"/>
        <v>2.0995124158249157</v>
      </c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2021</v>
      </c>
      <c r="U59" s="12"/>
      <c r="V59" s="12">
        <f>AVERAGE(F12:F15)</f>
        <v>2.29</v>
      </c>
      <c r="W59" s="12">
        <f>AVERAGE(F16:F19)</f>
        <v>2.14</v>
      </c>
      <c r="X59" s="12">
        <f>AVERAGE(F20:F24)</f>
        <v>2.3440000000000003</v>
      </c>
      <c r="Y59" s="12">
        <f>AVERAGE(F25:F28)</f>
        <v>2.4675000000000002</v>
      </c>
      <c r="Z59" s="12"/>
      <c r="AA59" s="12"/>
      <c r="AB59" s="12"/>
      <c r="AC59" s="12"/>
      <c r="AD59" s="12"/>
      <c r="AE59" s="12"/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29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>
        <f>(D8-C8)/C8</f>
        <v>0.86654223051796542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 t="s">
        <v>30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>
        <f t="shared" ref="T67:T82" si="10">(D9-C9)/C9</f>
        <v>0.86654223051796542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>
        <f t="shared" si="10"/>
        <v>0.98320111992533832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>
        <f t="shared" si="10"/>
        <v>0.98320111992533832</v>
      </c>
    </row>
    <row r="70" spans="2:32" x14ac:dyDescent="0.25">
      <c r="T70" s="35">
        <f t="shared" si="10"/>
        <v>0.98320111992533832</v>
      </c>
    </row>
    <row r="71" spans="2:32" x14ac:dyDescent="0.25">
      <c r="T71" s="35">
        <f t="shared" si="10"/>
        <v>0.98320111992533832</v>
      </c>
    </row>
    <row r="72" spans="2:32" x14ac:dyDescent="0.25">
      <c r="T72" s="35">
        <f t="shared" si="10"/>
        <v>-1</v>
      </c>
    </row>
    <row r="73" spans="2:32" x14ac:dyDescent="0.25">
      <c r="T73" s="35">
        <f t="shared" si="10"/>
        <v>-1</v>
      </c>
    </row>
    <row r="74" spans="2:32" x14ac:dyDescent="0.25">
      <c r="T74" s="35">
        <f t="shared" si="10"/>
        <v>-1</v>
      </c>
    </row>
    <row r="75" spans="2:32" x14ac:dyDescent="0.25">
      <c r="T75" s="35">
        <f t="shared" si="10"/>
        <v>-1</v>
      </c>
    </row>
    <row r="76" spans="2:32" x14ac:dyDescent="0.25">
      <c r="T76" s="35">
        <f t="shared" si="10"/>
        <v>-1</v>
      </c>
    </row>
    <row r="77" spans="2:32" x14ac:dyDescent="0.25">
      <c r="T77" s="35">
        <f t="shared" si="10"/>
        <v>-1</v>
      </c>
    </row>
    <row r="78" spans="2:32" x14ac:dyDescent="0.25">
      <c r="T78" s="35">
        <f t="shared" si="10"/>
        <v>-1</v>
      </c>
    </row>
    <row r="79" spans="2:32" x14ac:dyDescent="0.25">
      <c r="T79" s="35">
        <f t="shared" si="10"/>
        <v>-1</v>
      </c>
    </row>
    <row r="80" spans="2:32" x14ac:dyDescent="0.25">
      <c r="T80" s="35">
        <f t="shared" si="10"/>
        <v>-1</v>
      </c>
    </row>
    <row r="81" spans="20:20" x14ac:dyDescent="0.25">
      <c r="T81" s="35">
        <f t="shared" si="10"/>
        <v>-1</v>
      </c>
    </row>
    <row r="82" spans="20:20" x14ac:dyDescent="0.25">
      <c r="T82" s="35">
        <f t="shared" si="10"/>
        <v>-1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Pera Conf DOP 75+</vt:lpstr>
      <vt:lpstr>Pera Conf DOP 70 - 75</vt:lpstr>
      <vt:lpstr>Pera Conf DOP 65 - 70</vt:lpstr>
      <vt:lpstr>'Pera Conf DOP 65 - 70'!Área_de_impresión</vt:lpstr>
      <vt:lpstr>'Pera Conf DOP 70 - 75'!Área_de_impresión</vt:lpstr>
      <vt:lpstr>'Pera Conf DOP 75+'!Área_de_impresión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2020-07-28T11:40:43Z</cp:lastPrinted>
  <dcterms:created xsi:type="dcterms:W3CDTF">2020-02-25T07:23:09Z</dcterms:created>
  <dcterms:modified xsi:type="dcterms:W3CDTF">2021-10-15T10:43:48Z</dcterms:modified>
</cp:coreProperties>
</file>