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630" windowWidth="10500" windowHeight="9795" tabRatio="960"/>
  </bookViews>
  <sheets>
    <sheet name="Índice cap_10" sheetId="86" r:id="rId1"/>
    <sheet name="10.1.1" sheetId="87" r:id="rId2"/>
    <sheet name="10.1.2" sheetId="53" r:id="rId3"/>
    <sheet name="10.1.3" sheetId="93" r:id="rId4"/>
    <sheet name="10.1.4" sheetId="55" r:id="rId5"/>
    <sheet name="10.1.5" sheetId="91" r:id="rId6"/>
    <sheet name="10.1.6_10.1.7" sheetId="90" r:id="rId7"/>
    <sheet name="10.1.8" sheetId="88" r:id="rId8"/>
    <sheet name="10.1.9" sheetId="56" r:id="rId9"/>
    <sheet name="10.1.10" sheetId="49" r:id="rId10"/>
    <sheet name="10.1.11" sheetId="89" r:id="rId11"/>
    <sheet name="10.1.12" sheetId="52" r:id="rId12"/>
    <sheet name="10.1.13" sheetId="13" r:id="rId13"/>
    <sheet name="10.1.14" sheetId="14" r:id="rId14"/>
    <sheet name="10.1.15" sheetId="27" r:id="rId15"/>
    <sheet name="10.1.16" sheetId="82" r:id="rId16"/>
    <sheet name="10.1.17" sheetId="64" r:id="rId17"/>
    <sheet name="10.2.1" sheetId="45" r:id="rId18"/>
    <sheet name="10.2.2" sheetId="65" r:id="rId19"/>
    <sheet name="10.2.3" sheetId="17" r:id="rId20"/>
    <sheet name="10.2.4" sheetId="18" r:id="rId21"/>
    <sheet name="10.2.5" sheetId="37" r:id="rId22"/>
    <sheet name="10.2.6" sheetId="47" r:id="rId23"/>
    <sheet name="10.2.7" sheetId="20" r:id="rId24"/>
    <sheet name="10.2.8" sheetId="44" r:id="rId25"/>
    <sheet name="10.2.9" sheetId="62" r:id="rId26"/>
    <sheet name="10.2.10" sheetId="77" r:id="rId27"/>
    <sheet name="10.2.11-10.2.13" sheetId="76" r:id="rId28"/>
    <sheet name="10.2.14-10.2.15" sheetId="74" r:id="rId29"/>
    <sheet name="10.3.1" sheetId="38" r:id="rId30"/>
    <sheet name="10.3.2" sheetId="63" r:id="rId31"/>
    <sheet name="10.4.1" sheetId="40" r:id="rId32"/>
  </sheets>
  <definedNames>
    <definedName name="_xlnm.Print_Area" localSheetId="1">'10.1.1'!$A$1:$H$56</definedName>
    <definedName name="_xlnm.Print_Area" localSheetId="9">'10.1.10'!$A$1:$H$28</definedName>
    <definedName name="_xlnm.Print_Area" localSheetId="10">'10.1.11'!$A$1:$H$27</definedName>
    <definedName name="_xlnm.Print_Area" localSheetId="11">'10.1.12'!$A$1:$H$22</definedName>
    <definedName name="_xlnm.Print_Area" localSheetId="12">'10.1.13'!$A$1:$H$33</definedName>
    <definedName name="_xlnm.Print_Area" localSheetId="13">'10.1.14'!$A$1:$H$48</definedName>
    <definedName name="_xlnm.Print_Area" localSheetId="14">'10.1.15'!$A$1:$H$48</definedName>
    <definedName name="_xlnm.Print_Area" localSheetId="15">'10.1.16'!$A$1:$H$19</definedName>
    <definedName name="_xlnm.Print_Area" localSheetId="16">'10.1.17'!$A$1:$H$14</definedName>
    <definedName name="_xlnm.Print_Area" localSheetId="2">'10.1.2'!$A$1:$H$43</definedName>
    <definedName name="_xlnm.Print_Area" localSheetId="3">'10.1.3'!$A$1:$H$52</definedName>
    <definedName name="_xlnm.Print_Area" localSheetId="4">'10.1.4'!$A$1:$H$35</definedName>
    <definedName name="_xlnm.Print_Area" localSheetId="5">'10.1.5'!$A$1:$H$29</definedName>
    <definedName name="_xlnm.Print_Area" localSheetId="6">'10.1.6_10.1.7'!$A$1:$H$50</definedName>
    <definedName name="_xlnm.Print_Area" localSheetId="7">'10.1.8'!$A$1:$H$29</definedName>
    <definedName name="_xlnm.Print_Area" localSheetId="8">'10.1.9'!$A$1:$H$29</definedName>
    <definedName name="_xlnm.Print_Area" localSheetId="17">'10.2.1'!$A$1:$H$17</definedName>
    <definedName name="_xlnm.Print_Area" localSheetId="26">'10.2.10'!$A$1:$H$24</definedName>
    <definedName name="_xlnm.Print_Area" localSheetId="27">'10.2.11-10.2.13'!$A$1:$H$54</definedName>
    <definedName name="_xlnm.Print_Area" localSheetId="28">'10.2.14-10.2.15'!$A$1:$H$36</definedName>
    <definedName name="_xlnm.Print_Area" localSheetId="18">'10.2.2'!$A$1:$H$24</definedName>
    <definedName name="_xlnm.Print_Area" localSheetId="19">'10.2.3'!$A$1:$G$51</definedName>
    <definedName name="_xlnm.Print_Area" localSheetId="20">'10.2.4'!$A$1:$G$22</definedName>
    <definedName name="_xlnm.Print_Area" localSheetId="21">'10.2.5'!$A$1:$H$15</definedName>
    <definedName name="_xlnm.Print_Area" localSheetId="22">'10.2.6'!$A$1:$H$26</definedName>
    <definedName name="_xlnm.Print_Area" localSheetId="23">'10.2.7'!$A$1:$H$31</definedName>
    <definedName name="_xlnm.Print_Area" localSheetId="24">'10.2.8'!$A$1:$H$34</definedName>
    <definedName name="_xlnm.Print_Area" localSheetId="25">'10.2.9'!$A$1:$G$30</definedName>
    <definedName name="_xlnm.Print_Area" localSheetId="29">'10.3.1'!$A$1:$F$28</definedName>
    <definedName name="_xlnm.Print_Area" localSheetId="30">'10.3.2'!$A$1:$K$27</definedName>
    <definedName name="_xlnm.Print_Area" localSheetId="31">'10.4.1'!$A$1:$J$54</definedName>
  </definedNames>
  <calcPr calcId="145621"/>
</workbook>
</file>

<file path=xl/calcChain.xml><?xml version="1.0" encoding="utf-8"?>
<calcChain xmlns="http://schemas.openxmlformats.org/spreadsheetml/2006/main">
  <c r="I13" i="40" l="1"/>
  <c r="F9" i="38" l="1"/>
  <c r="E9" i="38"/>
  <c r="D9" i="38"/>
  <c r="C9" i="38"/>
  <c r="B9" i="38"/>
  <c r="H26" i="40" l="1"/>
  <c r="H21" i="40"/>
  <c r="C21" i="40"/>
  <c r="H23" i="40" l="1"/>
  <c r="C23" i="40"/>
  <c r="C28" i="40"/>
  <c r="B28" i="40"/>
  <c r="H17" i="40"/>
  <c r="C17" i="40"/>
  <c r="H25" i="40"/>
  <c r="C25" i="40"/>
  <c r="H24" i="40"/>
  <c r="C24" i="40"/>
  <c r="H20" i="40"/>
  <c r="C20" i="40"/>
  <c r="I45" i="40"/>
  <c r="D45" i="40"/>
  <c r="I43" i="40"/>
  <c r="H43" i="40"/>
  <c r="J43" i="40" s="1"/>
  <c r="I42" i="40"/>
  <c r="H42" i="40"/>
  <c r="J42" i="40" s="1"/>
  <c r="D42" i="40"/>
  <c r="C42" i="40"/>
  <c r="E42" i="40" s="1"/>
  <c r="I41" i="40"/>
  <c r="H41" i="40"/>
  <c r="J41" i="40" s="1"/>
  <c r="D41" i="40"/>
  <c r="C41" i="40"/>
  <c r="E41" i="40" s="1"/>
  <c r="I40" i="40"/>
  <c r="H40" i="40"/>
  <c r="H39" i="40" s="1"/>
  <c r="J39" i="40" s="1"/>
  <c r="D40" i="40"/>
  <c r="C40" i="40"/>
  <c r="E40" i="40" s="1"/>
  <c r="G39" i="40"/>
  <c r="I39" i="40" s="1"/>
  <c r="C39" i="40"/>
  <c r="E39" i="40" s="1"/>
  <c r="B39" i="40"/>
  <c r="D39" i="40" s="1"/>
  <c r="I38" i="40"/>
  <c r="H38" i="40"/>
  <c r="J38" i="40" s="1"/>
  <c r="E38" i="40"/>
  <c r="D38" i="40"/>
  <c r="C38" i="40"/>
  <c r="I37" i="40"/>
  <c r="H37" i="40"/>
  <c r="J37" i="40" s="1"/>
  <c r="D37" i="40"/>
  <c r="C37" i="40"/>
  <c r="E37" i="40" s="1"/>
  <c r="H36" i="40"/>
  <c r="J36" i="40" s="1"/>
  <c r="G36" i="40"/>
  <c r="I36" i="40" s="1"/>
  <c r="B36" i="40"/>
  <c r="D36" i="40" s="1"/>
  <c r="I35" i="40"/>
  <c r="I34" i="40"/>
  <c r="H34" i="40"/>
  <c r="J34" i="40" s="1"/>
  <c r="D34" i="40"/>
  <c r="C34" i="40"/>
  <c r="E34" i="40" s="1"/>
  <c r="J33" i="40"/>
  <c r="I33" i="40"/>
  <c r="E33" i="40"/>
  <c r="D33" i="40"/>
  <c r="I32" i="40"/>
  <c r="G32" i="40"/>
  <c r="C32" i="40"/>
  <c r="E32" i="40" s="1"/>
  <c r="B32" i="40"/>
  <c r="D32" i="40" s="1"/>
  <c r="G30" i="40"/>
  <c r="I30" i="40" s="1"/>
  <c r="J40" i="40" l="1"/>
  <c r="B30" i="40"/>
  <c r="D30" i="40" s="1"/>
  <c r="C36" i="40"/>
  <c r="E36" i="40" s="1"/>
  <c r="E45" i="40"/>
  <c r="J45" i="40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H8" i="27"/>
  <c r="G8" i="27"/>
  <c r="B42" i="27"/>
  <c r="B41" i="27"/>
  <c r="B40" i="27"/>
  <c r="B39" i="27"/>
  <c r="B38" i="27"/>
  <c r="B37" i="27"/>
  <c r="B36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19" i="14"/>
  <c r="B18" i="14"/>
  <c r="B17" i="14"/>
  <c r="B15" i="14"/>
  <c r="B14" i="14"/>
  <c r="B13" i="14"/>
  <c r="B12" i="14"/>
  <c r="B10" i="14"/>
  <c r="D8" i="14"/>
  <c r="C8" i="14"/>
  <c r="B8" i="14" s="1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8" i="13" s="1"/>
  <c r="B15" i="13"/>
  <c r="B14" i="13"/>
  <c r="B13" i="13"/>
  <c r="B12" i="13"/>
  <c r="B11" i="13"/>
  <c r="B10" i="13"/>
  <c r="D8" i="13"/>
  <c r="C8" i="13"/>
  <c r="F8" i="27" l="1"/>
  <c r="C30" i="40"/>
  <c r="E30" i="40" s="1"/>
  <c r="F26" i="44"/>
  <c r="F18" i="44"/>
  <c r="E26" i="44"/>
  <c r="D26" i="44"/>
  <c r="C26" i="44"/>
  <c r="B26" i="44"/>
  <c r="E18" i="44"/>
  <c r="D18" i="44"/>
  <c r="C18" i="44"/>
  <c r="B18" i="44"/>
  <c r="B9" i="56" l="1"/>
  <c r="H10" i="56" l="1"/>
  <c r="H8" i="56" s="1"/>
  <c r="G10" i="56"/>
  <c r="G8" i="56" s="1"/>
  <c r="F10" i="56"/>
  <c r="F8" i="56" s="1"/>
  <c r="D10" i="56"/>
  <c r="D9" i="56" s="1"/>
  <c r="C10" i="56"/>
  <c r="C9" i="56" s="1"/>
  <c r="D31" i="93" l="1"/>
  <c r="C31" i="93"/>
  <c r="B31" i="93"/>
  <c r="D21" i="93"/>
  <c r="C21" i="93"/>
  <c r="B21" i="93"/>
  <c r="E16" i="40" l="1"/>
  <c r="J16" i="40"/>
  <c r="B15" i="40"/>
  <c r="I28" i="40" l="1"/>
  <c r="C15" i="40"/>
  <c r="E15" i="40" s="1"/>
  <c r="H26" i="44" l="1"/>
  <c r="H18" i="44"/>
  <c r="G15" i="40" l="1"/>
  <c r="D15" i="40" l="1"/>
  <c r="D16" i="40"/>
  <c r="D17" i="40"/>
  <c r="E17" i="40"/>
  <c r="D23" i="40"/>
  <c r="D24" i="40"/>
  <c r="D25" i="40"/>
  <c r="D28" i="40"/>
  <c r="E28" i="40"/>
  <c r="I15" i="40"/>
  <c r="I16" i="40"/>
  <c r="I17" i="40"/>
  <c r="J17" i="40"/>
  <c r="I18" i="40"/>
  <c r="J28" i="40"/>
  <c r="I23" i="40"/>
  <c r="I24" i="40"/>
  <c r="I25" i="40"/>
  <c r="I26" i="40"/>
  <c r="J26" i="40"/>
  <c r="G22" i="40"/>
  <c r="I22" i="40" s="1"/>
  <c r="B22" i="40"/>
  <c r="D22" i="40" s="1"/>
  <c r="E25" i="40"/>
  <c r="J24" i="40"/>
  <c r="E24" i="40"/>
  <c r="E23" i="40"/>
  <c r="J23" i="40"/>
  <c r="D20" i="40"/>
  <c r="J21" i="40"/>
  <c r="E20" i="40"/>
  <c r="I21" i="40" l="1"/>
  <c r="J20" i="40"/>
  <c r="H19" i="40"/>
  <c r="J19" i="40" s="1"/>
  <c r="H22" i="40"/>
  <c r="J22" i="40" s="1"/>
  <c r="J25" i="40"/>
  <c r="I20" i="40"/>
  <c r="G19" i="40"/>
  <c r="G13" i="40" s="1"/>
  <c r="C22" i="40"/>
  <c r="E22" i="40" s="1"/>
  <c r="I19" i="40" l="1"/>
  <c r="D21" i="40"/>
  <c r="B19" i="40"/>
  <c r="B13" i="40" s="1"/>
  <c r="D13" i="40" s="1"/>
  <c r="E21" i="40"/>
  <c r="C19" i="40" l="1"/>
  <c r="D19" i="40"/>
  <c r="C13" i="40" l="1"/>
  <c r="E13" i="40" s="1"/>
  <c r="E19" i="40"/>
</calcChain>
</file>

<file path=xl/sharedStrings.xml><?xml version="1.0" encoding="utf-8"?>
<sst xmlns="http://schemas.openxmlformats.org/spreadsheetml/2006/main" count="1358" uniqueCount="540">
  <si>
    <t>FUENTE: Universidad de La Rioja.</t>
  </si>
  <si>
    <t>Escáneres</t>
  </si>
  <si>
    <t>Nacionales</t>
  </si>
  <si>
    <t xml:space="preserve">        De cine español</t>
  </si>
  <si>
    <t xml:space="preserve">        De cine extranjero</t>
  </si>
  <si>
    <t>De instituciones religiosas</t>
  </si>
  <si>
    <t>De la Administración</t>
  </si>
  <si>
    <t>De centros de investigación</t>
  </si>
  <si>
    <t>De asociaciones y colegios profesionales</t>
  </si>
  <si>
    <t>De empresas o firmas comerciales</t>
  </si>
  <si>
    <t>De archivos y museos</t>
  </si>
  <si>
    <t>De centros sanitarios</t>
  </si>
  <si>
    <t>Otras</t>
  </si>
  <si>
    <t>Ingeniería Mecánica</t>
  </si>
  <si>
    <t>Derecho</t>
  </si>
  <si>
    <t>-</t>
  </si>
  <si>
    <t>Lectores/reproductores de microformas</t>
  </si>
  <si>
    <t xml:space="preserve">     Fondos</t>
  </si>
  <si>
    <t>Lectores/reproductores de imagen</t>
  </si>
  <si>
    <t>2. Publicaciones periódicas encuadernadas</t>
  </si>
  <si>
    <t>TOTAL</t>
  </si>
  <si>
    <t>Especializadas</t>
  </si>
  <si>
    <t>Públicas</t>
  </si>
  <si>
    <t xml:space="preserve">FUENTE: Estadística de Bibliotecas. INE. </t>
  </si>
  <si>
    <t>Impresoras</t>
  </si>
  <si>
    <t>CENTROS PÚBLICOS</t>
  </si>
  <si>
    <t>CENTROS PRIVADOS</t>
  </si>
  <si>
    <t>Filologías Modernas</t>
  </si>
  <si>
    <t>1. Libros y folletos</t>
  </si>
  <si>
    <t>3. Manuscritos y documentos</t>
  </si>
  <si>
    <t>Lectores/reproductores de sonido</t>
  </si>
  <si>
    <t>Alfaro</t>
  </si>
  <si>
    <t>Arnedo</t>
  </si>
  <si>
    <t>Calahorra</t>
  </si>
  <si>
    <t>Cervera del Río Alhama</t>
  </si>
  <si>
    <t>Haro</t>
  </si>
  <si>
    <t>Logroño</t>
  </si>
  <si>
    <t>Nájera</t>
  </si>
  <si>
    <t>atletismo</t>
  </si>
  <si>
    <t>Matemáticas y Computación</t>
  </si>
  <si>
    <t>4. Documentos sonoros</t>
  </si>
  <si>
    <t>5. Documentos audiovisuales</t>
  </si>
  <si>
    <t>Pistas de atletismo</t>
  </si>
  <si>
    <t>Pistas de tenis</t>
  </si>
  <si>
    <t>ESPAÑA</t>
  </si>
  <si>
    <t xml:space="preserve">     Altas en el año</t>
  </si>
  <si>
    <t>FUENTE: Estadística de la Producción Editorial de Libros. INE.</t>
  </si>
  <si>
    <t>Para grupos específicos de usuarios (no especializadas)</t>
  </si>
  <si>
    <t>Instituciones de enseñanza superior</t>
  </si>
  <si>
    <t>Salas de exhibición</t>
  </si>
  <si>
    <t>LA RIOJA</t>
  </si>
  <si>
    <t>Ingeniería Eléctrica</t>
  </si>
  <si>
    <t>Fotocopiadoras</t>
  </si>
  <si>
    <t>FUENTE: Estadística de Bibliotecas. INE.</t>
  </si>
  <si>
    <t>Química</t>
  </si>
  <si>
    <t>Total</t>
  </si>
  <si>
    <t>Gasto medio por espectador (euros)</t>
  </si>
  <si>
    <t>Piscinas</t>
  </si>
  <si>
    <t>Campos</t>
  </si>
  <si>
    <t>Pistas de</t>
  </si>
  <si>
    <t>Espectadores (millones)</t>
  </si>
  <si>
    <t>Recaudación (millones de euros)</t>
  </si>
  <si>
    <t>Valor medio/habitante</t>
  </si>
  <si>
    <t>Casinos</t>
  </si>
  <si>
    <t>Bingos</t>
  </si>
  <si>
    <t>Máquinas 'B' (2)</t>
  </si>
  <si>
    <t>Juegos Pasivos (3)</t>
  </si>
  <si>
    <t>Juegos Activos (4)</t>
  </si>
  <si>
    <t>JUEGOS GESTIÓN PRIVADA</t>
  </si>
  <si>
    <t>Gasto</t>
  </si>
  <si>
    <t>TOTAL BIBLIOTECAS</t>
  </si>
  <si>
    <t xml:space="preserve">      Para gestión interna</t>
  </si>
  <si>
    <t>Ordenadores y terminales informáticas</t>
  </si>
  <si>
    <t>Libros</t>
  </si>
  <si>
    <t>Folletos</t>
  </si>
  <si>
    <t>Cantidades</t>
  </si>
  <si>
    <t xml:space="preserve"> jugadas</t>
  </si>
  <si>
    <t>Real (1)</t>
  </si>
  <si>
    <t>Cant. Jug.</t>
  </si>
  <si>
    <t>Gasto real</t>
  </si>
  <si>
    <t xml:space="preserve">(1 ): El gasto real es la cantidad jugada menos los premios obtenidos. </t>
  </si>
  <si>
    <t>(3): "Juegos Pasivos" se refiere a la Lotería Nacional del jueves y sábado.</t>
  </si>
  <si>
    <t xml:space="preserve">(4): "Juegos Activos" se refiere a Quiniela, Quinigol, conjunto de la  Primitiva (Lotería Primitiva, Gordo de la Primitiva, Bono-Loto,  </t>
  </si>
  <si>
    <t>Compañías de teatro</t>
  </si>
  <si>
    <t>Entidades musicales dedicadas a la interpretación</t>
  </si>
  <si>
    <t xml:space="preserve">   Agrupaciones de cámara</t>
  </si>
  <si>
    <t xml:space="preserve">   Agrupaciones líricas</t>
  </si>
  <si>
    <t xml:space="preserve">   Bandas</t>
  </si>
  <si>
    <t xml:space="preserve">   Coros</t>
  </si>
  <si>
    <t xml:space="preserve">   Orquestas de cámara</t>
  </si>
  <si>
    <t xml:space="preserve">   Orquestas sinfónicas</t>
  </si>
  <si>
    <t>Actividades de música</t>
  </si>
  <si>
    <t xml:space="preserve">   Concursos</t>
  </si>
  <si>
    <t xml:space="preserve">   Festivales</t>
  </si>
  <si>
    <t xml:space="preserve">   Festivales y concursos de jazz</t>
  </si>
  <si>
    <t xml:space="preserve">   Cursos</t>
  </si>
  <si>
    <t xml:space="preserve">   Congresos y seminarios</t>
  </si>
  <si>
    <t xml:space="preserve">   Entidades convocantes de becas y ayudas</t>
  </si>
  <si>
    <t>Monumento</t>
  </si>
  <si>
    <t>Jardín histórico</t>
  </si>
  <si>
    <t>Conjunto histórico</t>
  </si>
  <si>
    <t>Zona arqueológica</t>
  </si>
  <si>
    <t>Editores con actividad</t>
  </si>
  <si>
    <t>Total libros</t>
  </si>
  <si>
    <t>Libros en soporte papel</t>
  </si>
  <si>
    <t>Libros en otros soportes</t>
  </si>
  <si>
    <t xml:space="preserve">     Primeras ediciones (%)</t>
  </si>
  <si>
    <t xml:space="preserve">     Traducciones (%)</t>
  </si>
  <si>
    <t xml:space="preserve">     Edición pública (%)</t>
  </si>
  <si>
    <t>Cines</t>
  </si>
  <si>
    <t>Películas exhibidas (largometrajes)</t>
  </si>
  <si>
    <t>Gasto medio por habitante (euros)</t>
  </si>
  <si>
    <t xml:space="preserve">      Euromillones), Lototurf y Quíntuple Plus.</t>
  </si>
  <si>
    <t>Compañías de danza</t>
  </si>
  <si>
    <t>Festivales teatrales</t>
  </si>
  <si>
    <t>Representaciones de obras teatrales</t>
  </si>
  <si>
    <t xml:space="preserve">     Espectadores</t>
  </si>
  <si>
    <t xml:space="preserve">     Recaudación</t>
  </si>
  <si>
    <t>Representaciones del género lírico</t>
  </si>
  <si>
    <t>Representaciones de danza</t>
  </si>
  <si>
    <t>Conciertos de música clásica</t>
  </si>
  <si>
    <t>Conciertos de música popular</t>
  </si>
  <si>
    <t>Pistas de petanca</t>
  </si>
  <si>
    <t>Pistas y</t>
  </si>
  <si>
    <t>con frontón</t>
  </si>
  <si>
    <t>Otros</t>
  </si>
  <si>
    <t>polideportivos</t>
  </si>
  <si>
    <t>Pistas de squash</t>
  </si>
  <si>
    <t>de tenis</t>
  </si>
  <si>
    <t>Pistas</t>
  </si>
  <si>
    <t>petanca</t>
  </si>
  <si>
    <t>squash</t>
  </si>
  <si>
    <t>fútbol</t>
  </si>
  <si>
    <t>Lectores de códigos de barras</t>
  </si>
  <si>
    <t xml:space="preserve">      De uso mixto</t>
  </si>
  <si>
    <t>10. Microformas</t>
  </si>
  <si>
    <t>11. Documentos cartográficos</t>
  </si>
  <si>
    <t>13. Documentos gráficos</t>
  </si>
  <si>
    <t>14. Otros documentos</t>
  </si>
  <si>
    <t>7. Libros electrónicos (2)</t>
  </si>
  <si>
    <t>9. Juegos (2)</t>
  </si>
  <si>
    <t>8. Bases de datos, aplicaciones y otros elect. (2)</t>
  </si>
  <si>
    <t>6. Documentos electrónicos (1)</t>
  </si>
  <si>
    <t>"</t>
  </si>
  <si>
    <t/>
  </si>
  <si>
    <t>Unidades: Empresas</t>
  </si>
  <si>
    <t>1. En determinadas actividades de la industria y de los servicios</t>
  </si>
  <si>
    <t>1.1. Actividades de bibliotecas, archivos, museos y otras actividades culturales</t>
  </si>
  <si>
    <t xml:space="preserve">1.2. Edición de libros, periódicos y otras actividades editoriales </t>
  </si>
  <si>
    <t xml:space="preserve">1.3. Actividades cinematográficas, de vídeo, radio, televisión y edición musical </t>
  </si>
  <si>
    <t>1.4. Actividades de agencias de noticias</t>
  </si>
  <si>
    <t>1.5. Actividades de diseño, creación, artísticas y de espectáculos</t>
  </si>
  <si>
    <t>1.6. Actividades de fotografía</t>
  </si>
  <si>
    <t>2. En determinadas actividades del comercio y alquiler</t>
  </si>
  <si>
    <t>C.I. Gastos de personal</t>
  </si>
  <si>
    <t>C.II. Gastos corrientes en bienes y servicios</t>
  </si>
  <si>
    <t>C.III. Gastos financieros</t>
  </si>
  <si>
    <t>C.IV. Transf. corrientes</t>
  </si>
  <si>
    <t>C.VI. Inversiones reales</t>
  </si>
  <si>
    <t>C.VII. Transf. de capital</t>
  </si>
  <si>
    <t>Obras literarias y científicas</t>
  </si>
  <si>
    <t>Obras artísticas y técnicas</t>
  </si>
  <si>
    <t>Autores</t>
  </si>
  <si>
    <t>Otros titulares originarios</t>
  </si>
  <si>
    <t>Unidades: Miles de euros</t>
  </si>
  <si>
    <t>Unidades: Titulares</t>
  </si>
  <si>
    <t>ONCE</t>
  </si>
  <si>
    <t>Cupón</t>
  </si>
  <si>
    <t>LOTERÍAS Y APUESTAS DEL ESTADO</t>
  </si>
  <si>
    <t>Bienes y servicios culturales</t>
  </si>
  <si>
    <t>Artes plásticas, escénicas y musicales</t>
  </si>
  <si>
    <t>Libro y audiovisuales</t>
  </si>
  <si>
    <t>Interdisciplinar y no distribuido</t>
  </si>
  <si>
    <t xml:space="preserve">TOTAL </t>
  </si>
  <si>
    <t>Gastos corrientes</t>
  </si>
  <si>
    <t>Gastos de capital</t>
  </si>
  <si>
    <t>Activos y pasivos financieros</t>
  </si>
  <si>
    <t>En % del PIB</t>
  </si>
  <si>
    <t>Obras musicales, cinematográficas y audiovisuales</t>
  </si>
  <si>
    <t>(1): Este epígrafe desaparece en 2010; (2): Estos epígrafes aparecen en 2010.</t>
  </si>
  <si>
    <t>FUENTE: Ministerio de Educación, Cultura y Deporte.</t>
  </si>
  <si>
    <t>FUENTE: Estadística de Cinematografía. Ministerio de Educación, Cultura y Deporte.</t>
  </si>
  <si>
    <t>Patrimonio (Historia, Cultura y Territorio)</t>
  </si>
  <si>
    <t>Crítica e interpretación de textos hispánicos</t>
  </si>
  <si>
    <t>Historia, Cultura y Territorio</t>
  </si>
  <si>
    <t>Ciencias Biomédicas y Biotecnológicas</t>
  </si>
  <si>
    <t>Matemáticas</t>
  </si>
  <si>
    <t>Economía de la Empresa</t>
  </si>
  <si>
    <t>Psicología y Educación Físico-Deportiva</t>
  </si>
  <si>
    <t xml:space="preserve">              ECONÓMICA DEL GASTO</t>
  </si>
  <si>
    <t xml:space="preserve">              DEL GASTO</t>
  </si>
  <si>
    <t>10.2.1 BIENES INMUEBLES INSCRITOS COMO BIENES DE INTERÉS CULTURAL, SEGÚN CATEGORÍA</t>
  </si>
  <si>
    <t>10.2.3 BIBLIOTECAS. NÚMERO DE FONDOS EXISTENTES Y ADQUISICIONES EFECTUADAS</t>
  </si>
  <si>
    <t>10.2.6 EDITORES CON ACTIVIDAD Y LIBROS EDITADOS EN SOPORTE PAPEL Y OTROS SOPORTES,</t>
  </si>
  <si>
    <t>10.2.7 CINES</t>
  </si>
  <si>
    <t>10.2.9 REPRESENTACIONES Y CONCIERTOS, NÚMERO DE ESPECTADORES Y RECAUDACIÓN</t>
  </si>
  <si>
    <t>10.4.1 CANTIDADES JUGADAS, GASTO REAL (1) Y VALORES MEDIOS/HABITANTE</t>
  </si>
  <si>
    <t>10.3.1 ESPACIOS DEPORTIVOS POR CLASES</t>
  </si>
  <si>
    <t>Campos de tiro</t>
  </si>
  <si>
    <t>Campos de golf</t>
  </si>
  <si>
    <t>Piscinas cubiertas</t>
  </si>
  <si>
    <t>Pistas polideportivas</t>
  </si>
  <si>
    <t>Piscinas al aire libre</t>
  </si>
  <si>
    <t>Pabellones polideportivos</t>
  </si>
  <si>
    <t>Frontones</t>
  </si>
  <si>
    <t>pabellones</t>
  </si>
  <si>
    <t>10.2.10 EMPRESAS CULTURALES SEGÚN ACTIVIDAD ECONÓMICA</t>
  </si>
  <si>
    <t>10.2.11  GASTO LIQUIDADO EN CULTURA POR LA ADMINISTRACIÓN AUTONÓMICA SEGÚN NATURALEZA</t>
  </si>
  <si>
    <t>10.2.12  GASTO LIQUIDADO EN CULTURA POR LA ADMINISTRACIÓN AUTÓNOMICA SEGÚN DESTINO</t>
  </si>
  <si>
    <t>10.2 CULTURA</t>
  </si>
  <si>
    <t>10.3 DEPORTES</t>
  </si>
  <si>
    <t>10.4 OCIO</t>
  </si>
  <si>
    <t>10. EDUCACIÓN, CULTURA Y DEPORTE</t>
  </si>
  <si>
    <t>10.2.2 BIBLIOTECAS</t>
  </si>
  <si>
    <t>10.1 EDUCACIÓN</t>
  </si>
  <si>
    <t>10.2.4 BIBLIOTECAS. APARATOS DE REPRODUCCIÓN Y EQUIPOS INFORMÁTICOS QUE POSEEN</t>
  </si>
  <si>
    <t xml:space="preserve">      De uso público exclusivo</t>
  </si>
  <si>
    <t>10.2.5 PRODUCCIÓN EDITORIAL. TÍTULOS Y EJEMPLARES</t>
  </si>
  <si>
    <t>Rocódromos</t>
  </si>
  <si>
    <t>Pistas de pádel</t>
  </si>
  <si>
    <t>Pabellones con frontón</t>
  </si>
  <si>
    <t>Campos de fútbol</t>
  </si>
  <si>
    <t>Frontón y</t>
  </si>
  <si>
    <t>FUENTE: Dirección General de Ordenación del Juego. Ministerio de Hacienda y Administraciones Públicas.</t>
  </si>
  <si>
    <t>Musicología</t>
  </si>
  <si>
    <t>Humanidades</t>
  </si>
  <si>
    <t>Filología Inglesa</t>
  </si>
  <si>
    <t>Enología, Viticultura y Sostenibilidad</t>
  </si>
  <si>
    <t>La Rioja</t>
  </si>
  <si>
    <t>España</t>
  </si>
  <si>
    <t>1.7. Actividades de traducción e interpretación</t>
  </si>
  <si>
    <t>1.8. Artes gráficas y reproducción de soportes grabados</t>
  </si>
  <si>
    <t>1.10. Educación cultural</t>
  </si>
  <si>
    <t>FUENTE: D.G. del Deporte y del Instituto Riojano de la Juventud. Consejería de Políticas Sociales, Familia, Igualdad y Justicia.</t>
  </si>
  <si>
    <t>10.2.8 ARTES ESCÉNICAS Y MUSICALES</t>
  </si>
  <si>
    <t>Modalidad de juego activo</t>
  </si>
  <si>
    <t>Modalidad de juego lotería instantánea</t>
  </si>
  <si>
    <t xml:space="preserve">             LA RIOJA</t>
  </si>
  <si>
    <t xml:space="preserve">           INSCRITOS EN ISBN, SEGÚN CARACTERÍSTICAS</t>
  </si>
  <si>
    <t xml:space="preserve">1.9. Fabricación de soportes, aparatos de imagen y sonido, e instrumentos musicales </t>
  </si>
  <si>
    <t>NÚMERO DE TÍTULOS</t>
  </si>
  <si>
    <t>Espacios escénicos estables teatrales</t>
  </si>
  <si>
    <t>Salas de concierto</t>
  </si>
  <si>
    <t>CAPÍTULO 10: EDUCACIÓN, CULTURA Y DEPORTE</t>
  </si>
  <si>
    <t xml:space="preserve">10.1: Educación </t>
  </si>
  <si>
    <t>10.2: Cultura</t>
  </si>
  <si>
    <t>10.3: Deportes</t>
  </si>
  <si>
    <t>10.4: Ocio</t>
  </si>
  <si>
    <t>Volver al índice</t>
  </si>
  <si>
    <t>Hombres</t>
  </si>
  <si>
    <t>Mujeres</t>
  </si>
  <si>
    <t>TODOS LOS CENTROS</t>
  </si>
  <si>
    <t xml:space="preserve">   E. Infantil - Segundo ciclo</t>
  </si>
  <si>
    <t xml:space="preserve">   E. Primaria</t>
  </si>
  <si>
    <t xml:space="preserve">   ESO</t>
  </si>
  <si>
    <t xml:space="preserve">   Bachillerato</t>
  </si>
  <si>
    <t xml:space="preserve">   Bachillerato a distancia</t>
  </si>
  <si>
    <t xml:space="preserve">   CF FP Básica</t>
  </si>
  <si>
    <t xml:space="preserve">   CF FP Grado Medio </t>
  </si>
  <si>
    <t xml:space="preserve">   CF FP Grado Superior</t>
  </si>
  <si>
    <t xml:space="preserve">   CF FP Grado Medio a distancia</t>
  </si>
  <si>
    <t xml:space="preserve">   CF FP Grado Superior a distancia</t>
  </si>
  <si>
    <t xml:space="preserve">   Otros Programas Formativos</t>
  </si>
  <si>
    <t>Curso 2014-2015</t>
  </si>
  <si>
    <t>TOTAL TODOS LOS CENTROS</t>
  </si>
  <si>
    <t>FUENTE: Ministerio de Educación Cultura y Deporte.</t>
  </si>
  <si>
    <t xml:space="preserve">   Educación Especial</t>
  </si>
  <si>
    <t xml:space="preserve">   E. Infantil - Primer ciclo</t>
  </si>
  <si>
    <t xml:space="preserve">   Programas de Cualificación Profesional Inicial</t>
  </si>
  <si>
    <t xml:space="preserve">   E. Infantil y E. Primaria</t>
  </si>
  <si>
    <t xml:space="preserve">   E. Especial específica</t>
  </si>
  <si>
    <t xml:space="preserve">   ESO, Bachilleratos y F. Profesional (1)</t>
  </si>
  <si>
    <t xml:space="preserve">   Ambos grupos (2)</t>
  </si>
  <si>
    <t>Todos</t>
  </si>
  <si>
    <t>C. Públicos</t>
  </si>
  <si>
    <t>C. Privados</t>
  </si>
  <si>
    <t xml:space="preserve">   E. Infantil - Segundo ciclo </t>
  </si>
  <si>
    <t xml:space="preserve">   Bachillerato Presencial</t>
  </si>
  <si>
    <t xml:space="preserve">   CF FP Grado Medio Presencial</t>
  </si>
  <si>
    <t xml:space="preserve">   CF FP Grado Superior Presencial</t>
  </si>
  <si>
    <t xml:space="preserve">   Bachillerato a Distancia</t>
  </si>
  <si>
    <t xml:space="preserve">   CF FP Grado Medio a Distancia</t>
  </si>
  <si>
    <t xml:space="preserve">   CF FP Grado Superior a Distancia</t>
  </si>
  <si>
    <t xml:space="preserve">   E. Infantil-Segundo ciclo</t>
  </si>
  <si>
    <t xml:space="preserve">   E. Infantil-Mixtas ambos ciclos </t>
  </si>
  <si>
    <t xml:space="preserve">   Bachillerato-Rég. Ordinario</t>
  </si>
  <si>
    <t xml:space="preserve">   CF FP Grado Medio-Rég. Ordinario</t>
  </si>
  <si>
    <t xml:space="preserve">   CF FP Grado Superior-Rég. Ordinario</t>
  </si>
  <si>
    <t xml:space="preserve">   Primer curso</t>
  </si>
  <si>
    <t xml:space="preserve">   Segundo curso</t>
  </si>
  <si>
    <t xml:space="preserve">   Tercer curso</t>
  </si>
  <si>
    <t xml:space="preserve">   Cuarto curso</t>
  </si>
  <si>
    <t xml:space="preserve">      Humanidades y Ciencias Sociales</t>
  </si>
  <si>
    <t>TOTAL EE. DE RÉGIMEN ESPECIAL</t>
  </si>
  <si>
    <t>Estudios Superiores de Diseño - LOGSE</t>
  </si>
  <si>
    <t>Estudios Superiores de Diseño - LOE</t>
  </si>
  <si>
    <t>EE. Elementales de Música</t>
  </si>
  <si>
    <t>EE. Profesionales de Música</t>
  </si>
  <si>
    <t>Enseñanzas de Idiomas Nivel Básico</t>
  </si>
  <si>
    <t>Enseñanzas de Idiomas Nivel Intermedio</t>
  </si>
  <si>
    <t>Enseñanzas de Idiomas Nivel Avanzado</t>
  </si>
  <si>
    <t>Enseñanzas de Idiomas Nivel C1</t>
  </si>
  <si>
    <t>Enseñanzas de Idiomas Nivel C2</t>
  </si>
  <si>
    <t>Enseñanzas de Idiomas Nivel Básico a distancia</t>
  </si>
  <si>
    <t>Enseñanzas de Idiomas Nivel Intermedio a distancia</t>
  </si>
  <si>
    <t>Enseñanzas de Idiomas Nivel Avanzado a distancia</t>
  </si>
  <si>
    <t>Otro profesorado</t>
  </si>
  <si>
    <t xml:space="preserve">Catedrático de Música y Artes Escénicas </t>
  </si>
  <si>
    <t>UE (28)</t>
  </si>
  <si>
    <t>Resto de Europa</t>
  </si>
  <si>
    <t>Norte de África</t>
  </si>
  <si>
    <t>Resto de África</t>
  </si>
  <si>
    <t>América del Norte</t>
  </si>
  <si>
    <t>América Central</t>
  </si>
  <si>
    <t>América del Sur</t>
  </si>
  <si>
    <t>Asia</t>
  </si>
  <si>
    <t>Oceanía</t>
  </si>
  <si>
    <t>E.Infantil</t>
  </si>
  <si>
    <t>E.Primaria</t>
  </si>
  <si>
    <t>E.Especial</t>
  </si>
  <si>
    <t>ESO</t>
  </si>
  <si>
    <t>Ciclos Formativos FP Básica</t>
  </si>
  <si>
    <t xml:space="preserve">PCPI           </t>
  </si>
  <si>
    <t>Otros progamas formativos de FP</t>
  </si>
  <si>
    <t>EE. de Idiomas</t>
  </si>
  <si>
    <t>EE. Deportivas</t>
  </si>
  <si>
    <t>EE. Iniciales I</t>
  </si>
  <si>
    <t>EE. Iniciales II (1)</t>
  </si>
  <si>
    <t xml:space="preserve">Educ. Secundaria para Personas Adultas Presencial </t>
  </si>
  <si>
    <t>Educ. Secundaria para Personas Adultas a Distancia</t>
  </si>
  <si>
    <t>Preparación Pruebas Libres de Educ. Sec. para Personas Adultas</t>
  </si>
  <si>
    <t>Lengua Castellana para Inmigrantes</t>
  </si>
  <si>
    <t>Preparación Prueba Acceso a la Universidad Mayores 25 Años</t>
  </si>
  <si>
    <t>Preparación Prueba Acceso Ciclos de Grado Medio</t>
  </si>
  <si>
    <t>Preparación Prueba Acceso Ciclos de Grado Superior</t>
  </si>
  <si>
    <t>Lenguas Extranjeras</t>
  </si>
  <si>
    <t>Informática</t>
  </si>
  <si>
    <t>Otros cursos/Sin distribuir</t>
  </si>
  <si>
    <t>Administración y Dirección de Empresas</t>
  </si>
  <si>
    <t>Trabajo Social</t>
  </si>
  <si>
    <t>Educación Infantil</t>
  </si>
  <si>
    <t>Educación Primaria</t>
  </si>
  <si>
    <t>Turismo</t>
  </si>
  <si>
    <t>Enfermería</t>
  </si>
  <si>
    <t>Estudios Ingleses</t>
  </si>
  <si>
    <t>Geografía e Historia</t>
  </si>
  <si>
    <t>Lengua y Literatura Hispánica</t>
  </si>
  <si>
    <t>Enología</t>
  </si>
  <si>
    <t>Ingeniería Informática</t>
  </si>
  <si>
    <t>Ingeniería Agrícola</t>
  </si>
  <si>
    <t>Ingeniería Electrónica Industrial y Automática</t>
  </si>
  <si>
    <t>Relaciones Laborales y Recursos Humanos</t>
  </si>
  <si>
    <t>Investigación en economía de la empresa</t>
  </si>
  <si>
    <t>Gestión de empresas</t>
  </si>
  <si>
    <t>Acceso a la abogacía</t>
  </si>
  <si>
    <t>Intervención e innovación educativa</t>
  </si>
  <si>
    <t>Perspectivas linguísticas y literarias sobre el texto</t>
  </si>
  <si>
    <t>Estudios avanzados en humanidades</t>
  </si>
  <si>
    <t>Química avanzada</t>
  </si>
  <si>
    <t>Química y biotecnología</t>
  </si>
  <si>
    <t>Modelización e investigación matemática, estadístic</t>
  </si>
  <si>
    <t>Dirección de proyectos</t>
  </si>
  <si>
    <t>Ingeniería industrial</t>
  </si>
  <si>
    <t>Tecnologías informáticas</t>
  </si>
  <si>
    <t>Ingeniería agronómica</t>
  </si>
  <si>
    <t>Profesorado, especialidad Matemáticas</t>
  </si>
  <si>
    <t>Profesorado, especialidad Tecnología</t>
  </si>
  <si>
    <t>Profesorado, especialidad Lengua castellana y Literatura</t>
  </si>
  <si>
    <t>Profesorado, especialidad Inglés</t>
  </si>
  <si>
    <t>Profesorado, especialidad Geografía e Historia</t>
  </si>
  <si>
    <t>Profesorado, especialidad Física y Química</t>
  </si>
  <si>
    <t>Profesorado, especialidad Economía</t>
  </si>
  <si>
    <t>Investigación en bases psicológicas de actividad físico-deportiva</t>
  </si>
  <si>
    <t>Derecho y Cambio Social</t>
  </si>
  <si>
    <t>Crítica e Interpretación de Textos Hispánicos</t>
  </si>
  <si>
    <t>Ingeniería Eléctrica, Matemáticas y Computación</t>
  </si>
  <si>
    <t>Innovación en Ingeniería de Producto y Procesos Industriales</t>
  </si>
  <si>
    <t>Ciencias Agrarias y Alimentarias</t>
  </si>
  <si>
    <t>Edición y Anotación de Textos Hispánicos</t>
  </si>
  <si>
    <t>Derecho, Organización y Conflicto</t>
  </si>
  <si>
    <t>Derecho y Libertades Fundamentales. Derecho Fundamental Categoría</t>
  </si>
  <si>
    <t>Economía y Dirección de Empresas</t>
  </si>
  <si>
    <t>Ciencias Humanas y Sociales</t>
  </si>
  <si>
    <t>Ciencias Humanas y Sociales. Patrimonio y Cultura en la Sociedad</t>
  </si>
  <si>
    <t>Diseño e Ingeniería de Productos y de Procesos Industriales</t>
  </si>
  <si>
    <t>Dirección de Proyectos</t>
  </si>
  <si>
    <t>Ingeniería Térmica</t>
  </si>
  <si>
    <t>Bases Psicológicas y Actividad Físico-Deportiva</t>
  </si>
  <si>
    <t>Catedrático/a de Universidad</t>
  </si>
  <si>
    <t>Profesor/a Titular de Universidad</t>
  </si>
  <si>
    <t>Profesor/a Ayudante/a Doctor/a</t>
  </si>
  <si>
    <t>Profesor/a Contratado/a Doctor/a</t>
  </si>
  <si>
    <t xml:space="preserve">Profesor/a Asociado/a </t>
  </si>
  <si>
    <t>Catedrático/a de Escuela Universitaria</t>
  </si>
  <si>
    <t>Profesor/a Titular de Escuela Universitaria</t>
  </si>
  <si>
    <t>Profesor/a Colaborador/a</t>
  </si>
  <si>
    <t xml:space="preserve">Otro personal docente </t>
  </si>
  <si>
    <t xml:space="preserve">Curso 14/15 </t>
  </si>
  <si>
    <t>Curso 12/13</t>
  </si>
  <si>
    <t xml:space="preserve">Curso 13/14 </t>
  </si>
  <si>
    <t>Número de becas concecidas</t>
  </si>
  <si>
    <t>Número de solicutudes  de becas</t>
  </si>
  <si>
    <t>Reciben sólo ayuda de matrícula</t>
  </si>
  <si>
    <t xml:space="preserve">Ciclos Formativos  FP Grado Medio </t>
  </si>
  <si>
    <t>EE. Artísticas</t>
  </si>
  <si>
    <t>10.1.16 PROFESORADO EN LA ENSEÑANZA UNIVERSITARIA</t>
  </si>
  <si>
    <t>10.1.17 BECAS Y AYUDAS A ESTUDIOS UNIVERSITARIOS, TRAMITADAS POR LA UNIVERSIDAD DE</t>
  </si>
  <si>
    <t>10.1.8 PROFESORADO EN ENSEÑANZA DE RÉGIMEN GENERAL</t>
  </si>
  <si>
    <t>10.1.10 CENTROS EN ENSEÑANZAS DE RÉGIMEN GENERAL</t>
  </si>
  <si>
    <t>10.1.11 UNIDADES EN ENSEÑANZAS DE RÉGIMEN GENERAL</t>
  </si>
  <si>
    <t>10.1.12 CENTROS EN ENSEÑANZAS DE RÉGIMEN ESPECIAL</t>
  </si>
  <si>
    <t xml:space="preserve">10.1.6 ALUMNADO EXTRANJERO MATRICULADO POR TIPO DE ENSEÑANZA </t>
  </si>
  <si>
    <t xml:space="preserve">10.1.7 ALUMNADO EXTRANJERO MATRICULADO POR ÁREA GEOGRÁFICA DE NACIONALIDAD </t>
  </si>
  <si>
    <t>ENSEÑANZAS DE CARÁCTER FORMAL</t>
  </si>
  <si>
    <t>ENSEÑANZAS DE CARÁCTER NO FORMAL</t>
  </si>
  <si>
    <t>ESCUELAS OFICIALES DE IDIOMAS</t>
  </si>
  <si>
    <t>ENSEÑANZAS DEPORTIVAS</t>
  </si>
  <si>
    <t>Música y Artes Escénicas</t>
  </si>
  <si>
    <t xml:space="preserve">Artes Plásticas y Diseño </t>
  </si>
  <si>
    <t>Enseñanza Secundaria</t>
  </si>
  <si>
    <t>Escuelas Oficiales de Idiomas</t>
  </si>
  <si>
    <t>Auxiliar Extranjero</t>
  </si>
  <si>
    <t>EE. no regladas de Música</t>
  </si>
  <si>
    <t>Curso 2014/2015</t>
  </si>
  <si>
    <t>Esc. de Arte y Esc. Sup. de Artes Plásticas y Diseño</t>
  </si>
  <si>
    <t>Centros EE. de la Danza</t>
  </si>
  <si>
    <t>Escuelas de Arte Dramático</t>
  </si>
  <si>
    <t>Centros Específicos EE. Deportivas</t>
  </si>
  <si>
    <t>Centrales de Comunidades Autónomas (1)</t>
  </si>
  <si>
    <t>.</t>
  </si>
  <si>
    <t xml:space="preserve">       La Rioja, al poseer también la condición de públicas,  se han clasificado como bibliotecas de acceso público.</t>
  </si>
  <si>
    <t>12. Partituras de música</t>
  </si>
  <si>
    <t>Lectores de libros electrónicos</t>
  </si>
  <si>
    <t>Unidades: Número de inscripciones</t>
  </si>
  <si>
    <t>10.2.14  PRIMERAS INSCRIPCIONES DE DERECHOS DE PROPIEDAD INTELECTUAL REALIZADAS EN EL</t>
  </si>
  <si>
    <t>10.2.15  TITULARES DE PRIMERAS INSCRIPCIONES DE DERECHOS DE PROPIEDAD INTELECTUAL EN EL</t>
  </si>
  <si>
    <t xml:space="preserve">              REGISTRO GENERAL DE PROPIEDAD INTELECTUAL SEGÚN CLASE </t>
  </si>
  <si>
    <t xml:space="preserve">              REGISTRO GENERAL DE PROPIEDAD INTELECTUAL SEGÚN TIPO DE TITULAR</t>
  </si>
  <si>
    <t>Autol</t>
  </si>
  <si>
    <t>Resto de municipios</t>
  </si>
  <si>
    <t>Albelda de Iregua</t>
  </si>
  <si>
    <t>Ezcaray</t>
  </si>
  <si>
    <t>Fuenmayor</t>
  </si>
  <si>
    <t>Lardero</t>
  </si>
  <si>
    <t>Navarrete</t>
  </si>
  <si>
    <t>Santo Domingo de la Calzada</t>
  </si>
  <si>
    <t>Villamediana de Iregua</t>
  </si>
  <si>
    <t>AÑO 2015</t>
  </si>
  <si>
    <t>OnLine y presencial</t>
  </si>
  <si>
    <t>ON LINE</t>
  </si>
  <si>
    <t>JUEGO ESPECÍFICO de las CCAA</t>
  </si>
  <si>
    <t>Unidades: Cantidades jugadas y gasto real: millones de euros; valor medio por habitante: euros</t>
  </si>
  <si>
    <t xml:space="preserve">(2): Incluye: Desarrollo socio-comunitario, Educación intercultural, Fomento de la salud y prevención de enfermedades, Igualdad entre los géneros, </t>
  </si>
  <si>
    <t>(1): Incluye otras categorías no recogidas en la desagregación.</t>
  </si>
  <si>
    <t>Desarrollo Socio Comunitario (2)</t>
  </si>
  <si>
    <t>Bachillerato (1)</t>
  </si>
  <si>
    <t>Ciclos Formativos FP Grado Superior (2)</t>
  </si>
  <si>
    <t xml:space="preserve">(1): También incluye el profesorado que imparte Programas de Cualificación Profesional Inicial en actuaciones fuera de centros docentes.       </t>
  </si>
  <si>
    <t xml:space="preserve">(2): Se refiere al profesorado que compatibiliza la enseñanza en E. Infantil / E. Primaria y en E. Secundaria / Formación Profesional.    </t>
  </si>
  <si>
    <t xml:space="preserve">   Programas de Cualificación Profesional Inicial (3)</t>
  </si>
  <si>
    <t xml:space="preserve">   Otros programas formativos (3)</t>
  </si>
  <si>
    <t>Centros EE. de la Música (1)</t>
  </si>
  <si>
    <t>Escuelas de Música y Danza (2)</t>
  </si>
  <si>
    <t>(1): Los ''Centros de EE. de la Música'' tambien pueden impartir Enseñanzas de la Danza reglada.</t>
  </si>
  <si>
    <t xml:space="preserve">(2): Se incluyen los centros que imparten enseñanzas no conducentes a títulos con validez académica o profesional, reguladas por las </t>
  </si>
  <si>
    <t>Curso 2015-2016</t>
  </si>
  <si>
    <t>Ecosistemas Agrícolas Sostenibles</t>
  </si>
  <si>
    <t xml:space="preserve">   E. Especial (1)</t>
  </si>
  <si>
    <t>(1): Se incluyen centros específicos de E. Especial y unidades sustitutorias en centros ordinarios.</t>
  </si>
  <si>
    <t xml:space="preserve">   E. Infantil-Primer ciclo</t>
  </si>
  <si>
    <t>(1): Se incluyen las unidades con alumnado de E. Infantil y E. Primaria y unidades de E. Primaria con alumnado de primer ciclo de ESO. </t>
  </si>
  <si>
    <t>(2): Se incluyen las unidades en centros específicos y las unidades de E. Especial en centros ordinarios.</t>
  </si>
  <si>
    <t>(3): Se incluyen los grupos en centros docentes y en actuaciones.</t>
  </si>
  <si>
    <t xml:space="preserve">   Mixtas E. Infantil/E. Primaria (1)</t>
  </si>
  <si>
    <t xml:space="preserve">   Educación Especial (2)</t>
  </si>
  <si>
    <t xml:space="preserve">   Bachillerato-Rég. Adultos</t>
  </si>
  <si>
    <t xml:space="preserve">   CF FP Grado Medio-Rég. Adultos </t>
  </si>
  <si>
    <t xml:space="preserve">   CF FP Grado Superior-Rég. Adultos</t>
  </si>
  <si>
    <t>10.1.13 GRADOS EN ENSEÑANZAS UNIVERSITARIAS</t>
  </si>
  <si>
    <t xml:space="preserve">   Otros programas formativos (2)</t>
  </si>
  <si>
    <t xml:space="preserve">   Programas de Cualificación Profesional Inicial (2)</t>
  </si>
  <si>
    <t>(1) En 2014, las bibliotecas centrales de las CCAA de Asturias, Cantabria, Castilla-La Mancha, Murcia, Comunidad Foral de Navarra y</t>
  </si>
  <si>
    <t>Unidades: Espectadores en miles de personas y recaudación en miles de euros.</t>
  </si>
  <si>
    <t>(1): También se incluye el profesorado de Escuelas de Arte que imparte Bachillerato de Artes.</t>
  </si>
  <si>
    <t>Primer curso</t>
  </si>
  <si>
    <t>Segundo curso</t>
  </si>
  <si>
    <t>EE. DE ARTES PLÁSTICAS Y DISEÑO</t>
  </si>
  <si>
    <t>EE. DE MÚSICA</t>
  </si>
  <si>
    <t>EE. DE DANZA</t>
  </si>
  <si>
    <t>EE. DE ARTE DRAMÁTICO</t>
  </si>
  <si>
    <t>EE. DE IDIOMAS</t>
  </si>
  <si>
    <t>EE. DEPORTIVAS</t>
  </si>
  <si>
    <t xml:space="preserve">      Inserción de inmigrantes en el medio socio laboral y Educación para el consumo.</t>
  </si>
  <si>
    <t>(1): Incluye el alumnado extranjero que cursa esta enseñanza en los regímenes general y a distancia.</t>
  </si>
  <si>
    <t>(2): Incluye las enseñanzas de Artes Plásticas y Diseño, de la Música, de la Danza y de Arte Dramático.</t>
  </si>
  <si>
    <t xml:space="preserve">      Administraciones Educativas.</t>
  </si>
  <si>
    <t>10.1.1 ALUMNADO MATRICULADO EN ENSEÑANZA DE RÉGIMEN GENERAL</t>
  </si>
  <si>
    <t xml:space="preserve">10.1.2 ALUMNADO MATRICULADO EN ESO </t>
  </si>
  <si>
    <t>10.1.3 ALUMNADO MATRICULADO EN BACHILLERATO</t>
  </si>
  <si>
    <t>10.1.4  ALUMNADO MATRICULADO EN ENSEÑANZAS DE RÉGIMEN ESPECIAL</t>
  </si>
  <si>
    <t xml:space="preserve">10.1.5 ALUMNADO MATRICULADO EN EDUCACION DE ADULTOS </t>
  </si>
  <si>
    <t>10.1.9 PROFESORADO EN ENSEÑANZAS DE RÉGIMEN ESPECIAL</t>
  </si>
  <si>
    <t>TOTAL PROFESORADO</t>
  </si>
  <si>
    <t>TOTAL ALUMNADO</t>
  </si>
  <si>
    <t>10.1.14 ALUMNADO MATRICULADO EN MÁSTER UNIVERSITARIOS</t>
  </si>
  <si>
    <t>10.1.15 ALUMNADO MATRICULADO EN DOCTORADOS</t>
  </si>
  <si>
    <t>reciben ayuda de matrícula más otras ayudas</t>
  </si>
  <si>
    <t>(2): Las Máquinas 'B' son las máquinas que a cambio del precio de la  partida, conceden al usuario un tiempo de juego y, eventualmente,</t>
  </si>
  <si>
    <t xml:space="preserve">      de acuerdo con el programa de juego, un premio en metálico, según art. 5 del R.D. 2110/1998 de 2 de octubre.            </t>
  </si>
  <si>
    <t>Ingeniería Industrial</t>
  </si>
  <si>
    <t>Licenciatura en Historia y Ciencia de la Música</t>
  </si>
  <si>
    <t xml:space="preserve">      Artes</t>
  </si>
  <si>
    <t>Alfabetización y formación inicial</t>
  </si>
  <si>
    <t>Curso 2015/2016</t>
  </si>
  <si>
    <t>Maestro Taller de Artes Plásticas y Diseño</t>
  </si>
  <si>
    <t>ENSEÑANZAS ARTÍSTICAS CENTROS PÚBLICOS (1)</t>
  </si>
  <si>
    <t>TOTAL PROFESORADO EDUCACIÓN ADULTOS (2)</t>
  </si>
  <si>
    <t xml:space="preserve">   CF FP Básica (3)</t>
  </si>
  <si>
    <t xml:space="preserve">(2): En los centros que imparten ''FP Básica'', ''Programas de Cualificación Profesional Inicial'' y ''Otros Programas Formativos''  se incluyen </t>
  </si>
  <si>
    <t xml:space="preserve">     centros docentes y actuaciones. </t>
  </si>
  <si>
    <t xml:space="preserve">   CF FP Básica (2)</t>
  </si>
  <si>
    <t>Sitio histórico</t>
  </si>
  <si>
    <t xml:space="preserve">              de la editorial.</t>
  </si>
  <si>
    <t xml:space="preserve">              A partir de 2015 se considera como Comunidad Autónoma de edición a la Comunidad Autónoma en donde se ubica la sede central</t>
  </si>
  <si>
    <t>NOTAS: Desde 2012 no se incluye información sobre ejemplares impresos.</t>
  </si>
  <si>
    <t>0.9</t>
  </si>
  <si>
    <t>C.VIII y C.IX. Activos y pasivos financieros</t>
  </si>
  <si>
    <t>Curso 2016-2017</t>
  </si>
  <si>
    <t>Patrimonio, Sociedades y Espacios de Frontera</t>
  </si>
  <si>
    <t xml:space="preserve">Curso 15/16 </t>
  </si>
  <si>
    <t>AÑO 2016</t>
  </si>
  <si>
    <t>Cifras de población: Población de 18 o más años (a 1 de enero de 2016)</t>
  </si>
  <si>
    <t>NOTA: El valor medio por habitante se calcula con la población de 18 o más años a 1 de enero del año al que se refieren los datos.</t>
  </si>
  <si>
    <t xml:space="preserve">      Ciencias y Tecnología</t>
  </si>
  <si>
    <t>10.3.2 TIPOS DE ESPACIOS DEPORTIVOS POR MUNICIPIOS. AÑO 2016</t>
  </si>
  <si>
    <t>10.2.13  GASTO LIQUIDADO EN CULTURA POR AYUNTAMIENTOS SEGÚN NATURALEZA ECONÓMICA</t>
  </si>
  <si>
    <t xml:space="preserve">              DEL GASTO. AÑO 2014</t>
  </si>
  <si>
    <t>NOTA: Los doctorados recogidos corresponden a diferentes planes de estudios por lo que pueden tener nombres muy similares pero</t>
  </si>
  <si>
    <t xml:space="preserve">           diferente contenido.</t>
  </si>
  <si>
    <t>Datos para cálculos de la tabla (columnas de "Valor medio por habitante"):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</si>
</sst>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0"/>
    <numFmt numFmtId="166" formatCode="0.0"/>
    <numFmt numFmtId="167" formatCode="#,##0.0000"/>
    <numFmt numFmtId="168" formatCode="#,##0.00000"/>
  </numFmts>
  <fonts count="29" x14ac:knownFonts="1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sz val="10"/>
      <color indexed="10"/>
      <name val="HelveticaNeue LT 55 Roman"/>
    </font>
    <font>
      <b/>
      <sz val="8"/>
      <name val="HelveticaNeue LT 55 Roman"/>
    </font>
    <font>
      <sz val="8"/>
      <color indexed="10"/>
      <name val="HelveticaNeue LT 55 Roman"/>
    </font>
    <font>
      <i/>
      <sz val="8"/>
      <name val="HelveticaNeue LT 55 Roman"/>
    </font>
    <font>
      <i/>
      <sz val="6"/>
      <name val="HelveticaNeue LT 55 Roman"/>
    </font>
    <font>
      <i/>
      <sz val="10"/>
      <name val="HelveticaNeue LT 55 Roman"/>
    </font>
    <font>
      <b/>
      <sz val="10"/>
      <color indexed="10"/>
      <name val="HelveticaNeue LT 55 Roman"/>
    </font>
    <font>
      <sz val="10"/>
      <name val="Arial"/>
      <family val="2"/>
    </font>
    <font>
      <sz val="12"/>
      <name val="HelveticaNeue LT 55 Roman"/>
    </font>
    <font>
      <sz val="8"/>
      <color rgb="FFFF0000"/>
      <name val="HelveticaNeue LT 55 Roman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color rgb="FF92D050"/>
      <name val="HelveticaNeue LT 55 Roman"/>
    </font>
    <font>
      <sz val="10"/>
      <name val="Calibri"/>
      <family val="2"/>
    </font>
    <font>
      <i/>
      <sz val="8"/>
      <name val="Arial"/>
      <family val="2"/>
    </font>
    <font>
      <sz val="10"/>
      <color rgb="FFFF0000"/>
      <name val="HelveticaNeue LT 55 Roman"/>
    </font>
    <font>
      <i/>
      <sz val="8"/>
      <color rgb="FFFF0000"/>
      <name val="HelveticaNeue LT 55 Roman"/>
    </font>
    <font>
      <sz val="10"/>
      <color theme="0"/>
      <name val="HelveticaNeue LT 55 Roman"/>
    </font>
    <font>
      <sz val="8"/>
      <name val="Arial"/>
      <family val="2"/>
    </font>
    <font>
      <b/>
      <sz val="12"/>
      <name val="HelveticaNeue LT 55 Roman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medium">
        <color rgb="FF0066FF"/>
      </bottom>
      <diagonal/>
    </border>
    <border>
      <left/>
      <right/>
      <top style="medium">
        <color rgb="FF0066FF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2" fillId="0" borderId="0"/>
    <xf numFmtId="0" fontId="16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3" xfId="0" applyFont="1" applyBorder="1"/>
    <xf numFmtId="0" fontId="8" fillId="0" borderId="0" xfId="0" applyFont="1" applyFill="1" applyBorder="1" applyAlignment="1"/>
    <xf numFmtId="0" fontId="4" fillId="0" borderId="0" xfId="0" applyFont="1" applyBorder="1" applyAlignment="1"/>
    <xf numFmtId="0" fontId="5" fillId="0" borderId="3" xfId="0" applyFont="1" applyBorder="1"/>
    <xf numFmtId="0" fontId="9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Border="1" applyAlignment="1"/>
    <xf numFmtId="3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9" fillId="0" borderId="0" xfId="0" applyFont="1" applyFill="1" applyBorder="1" applyAlignment="1"/>
    <xf numFmtId="0" fontId="3" fillId="0" borderId="0" xfId="0" applyFont="1"/>
    <xf numFmtId="0" fontId="10" fillId="0" borderId="0" xfId="0" applyFont="1" applyAlignment="1"/>
    <xf numFmtId="0" fontId="8" fillId="0" borderId="0" xfId="0" applyFont="1" applyAlignment="1"/>
    <xf numFmtId="3" fontId="4" fillId="0" borderId="0" xfId="0" applyNumberFormat="1" applyFont="1" applyBorder="1" applyAlignment="1"/>
    <xf numFmtId="0" fontId="4" fillId="0" borderId="3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 applyFill="1" applyAlignment="1"/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8" fillId="0" borderId="0" xfId="0" applyFont="1" applyBorder="1" applyAlignment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4" borderId="0" xfId="0" applyFont="1" applyFill="1" applyAlignment="1"/>
    <xf numFmtId="0" fontId="4" fillId="0" borderId="0" xfId="0" applyFont="1"/>
    <xf numFmtId="0" fontId="3" fillId="0" borderId="3" xfId="0" applyFont="1" applyBorder="1" applyAlignment="1"/>
    <xf numFmtId="4" fontId="4" fillId="0" borderId="0" xfId="0" applyNumberFormat="1" applyFont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/>
    </xf>
    <xf numFmtId="164" fontId="8" fillId="0" borderId="0" xfId="0" applyNumberFormat="1" applyFont="1" applyBorder="1" applyAlignment="1"/>
    <xf numFmtId="3" fontId="8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2" borderId="3" xfId="0" applyFont="1" applyFill="1" applyBorder="1" applyAlignment="1">
      <alignment vertical="center"/>
    </xf>
    <xf numFmtId="0" fontId="4" fillId="0" borderId="0" xfId="0" applyFont="1" applyFill="1" applyBorder="1" applyAlignment="1"/>
    <xf numFmtId="49" fontId="4" fillId="0" borderId="0" xfId="0" applyNumberFormat="1" applyFont="1" applyAlignment="1"/>
    <xf numFmtId="0" fontId="3" fillId="2" borderId="4" xfId="0" applyFont="1" applyFill="1" applyBorder="1" applyAlignment="1"/>
    <xf numFmtId="0" fontId="4" fillId="2" borderId="2" xfId="0" applyFont="1" applyFill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8" fillId="3" borderId="0" xfId="0" applyFont="1" applyFill="1" applyBorder="1" applyAlignment="1"/>
    <xf numFmtId="3" fontId="4" fillId="0" borderId="0" xfId="0" applyNumberFormat="1" applyFont="1" applyAlignment="1">
      <alignment horizontal="right"/>
    </xf>
    <xf numFmtId="0" fontId="10" fillId="0" borderId="0" xfId="0" applyFont="1" applyBorder="1" applyAlignment="1"/>
    <xf numFmtId="0" fontId="8" fillId="0" borderId="0" xfId="0" applyFont="1"/>
    <xf numFmtId="0" fontId="3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/>
    <xf numFmtId="0" fontId="6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2" borderId="0" xfId="0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2" borderId="4" xfId="0" applyNumberFormat="1" applyFont="1" applyFill="1" applyBorder="1" applyAlignment="1"/>
    <xf numFmtId="0" fontId="4" fillId="2" borderId="4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right" vertical="center"/>
    </xf>
    <xf numFmtId="0" fontId="4" fillId="5" borderId="4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/>
    <xf numFmtId="0" fontId="4" fillId="2" borderId="3" xfId="0" applyNumberFormat="1" applyFont="1" applyFill="1" applyBorder="1" applyAlignment="1">
      <alignment horizontal="left"/>
    </xf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0" fontId="11" fillId="0" borderId="0" xfId="0" applyFont="1"/>
    <xf numFmtId="2" fontId="14" fillId="0" borderId="0" xfId="0" applyNumberFormat="1" applyFont="1" applyAlignment="1"/>
    <xf numFmtId="4" fontId="14" fillId="0" borderId="0" xfId="0" applyNumberFormat="1" applyFont="1"/>
    <xf numFmtId="0" fontId="4" fillId="0" borderId="0" xfId="0" applyFont="1" applyBorder="1" applyAlignment="1">
      <alignment horizontal="left" inden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5" borderId="3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2" fontId="3" fillId="0" borderId="0" xfId="0" applyNumberFormat="1" applyFont="1"/>
    <xf numFmtId="165" fontId="3" fillId="0" borderId="0" xfId="0" applyNumberFormat="1" applyFont="1"/>
    <xf numFmtId="0" fontId="13" fillId="0" borderId="0" xfId="0" applyFont="1"/>
    <xf numFmtId="0" fontId="4" fillId="0" borderId="0" xfId="0" applyFont="1" applyBorder="1" applyAlignment="1">
      <alignment horizontal="left" wrapText="1" indent="1"/>
    </xf>
    <xf numFmtId="4" fontId="15" fillId="0" borderId="0" xfId="0" applyNumberFormat="1" applyFont="1"/>
    <xf numFmtId="164" fontId="4" fillId="0" borderId="0" xfId="0" applyNumberFormat="1" applyFont="1" applyAlignment="1">
      <alignment horizontal="right"/>
    </xf>
    <xf numFmtId="3" fontId="10" fillId="0" borderId="0" xfId="0" applyNumberFormat="1" applyFont="1" applyAlignment="1"/>
    <xf numFmtId="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6" fontId="3" fillId="0" borderId="0" xfId="0" applyNumberFormat="1" applyFont="1" applyAlignment="1"/>
    <xf numFmtId="166" fontId="5" fillId="0" borderId="0" xfId="0" applyNumberFormat="1" applyFont="1" applyAlignment="1"/>
    <xf numFmtId="0" fontId="6" fillId="0" borderId="0" xfId="0" applyFont="1" applyAlignment="1">
      <alignment horizontal="left" indent="1"/>
    </xf>
    <xf numFmtId="164" fontId="4" fillId="0" borderId="0" xfId="0" applyNumberFormat="1" applyFont="1" applyBorder="1" applyAlignment="1">
      <alignment horizontal="left" indent="1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 applyAlignment="1" applyProtection="1">
      <alignment horizontal="left" vertical="center" indent="1"/>
    </xf>
    <xf numFmtId="0" fontId="17" fillId="0" borderId="0" xfId="2" applyFont="1" applyAlignment="1" applyProtection="1">
      <alignment vertical="center"/>
    </xf>
    <xf numFmtId="0" fontId="4" fillId="2" borderId="2" xfId="0" applyFont="1" applyFill="1" applyBorder="1" applyAlignment="1">
      <alignment horizontal="left"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7" xfId="0" applyFont="1" applyBorder="1" applyAlignment="1"/>
    <xf numFmtId="0" fontId="0" fillId="0" borderId="7" xfId="0" applyBorder="1"/>
    <xf numFmtId="3" fontId="3" fillId="0" borderId="5" xfId="0" applyNumberFormat="1" applyFont="1" applyBorder="1" applyAlignment="1"/>
    <xf numFmtId="0" fontId="3" fillId="0" borderId="7" xfId="0" applyFont="1" applyBorder="1" applyAlignment="1"/>
    <xf numFmtId="0" fontId="6" fillId="3" borderId="0" xfId="0" applyFont="1" applyFill="1" applyBorder="1" applyAlignment="1"/>
    <xf numFmtId="0" fontId="6" fillId="0" borderId="0" xfId="0" applyFont="1" applyAlignment="1">
      <alignment horizontal="left"/>
    </xf>
    <xf numFmtId="3" fontId="19" fillId="0" borderId="0" xfId="0" applyNumberFormat="1" applyFont="1" applyBorder="1" applyAlignment="1"/>
    <xf numFmtId="0" fontId="3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0" fillId="0" borderId="0" xfId="0" applyFont="1"/>
    <xf numFmtId="0" fontId="4" fillId="7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right"/>
    </xf>
    <xf numFmtId="0" fontId="3" fillId="0" borderId="8" xfId="0" applyFont="1" applyBorder="1" applyAlignment="1"/>
    <xf numFmtId="0" fontId="0" fillId="0" borderId="8" xfId="0" applyBorder="1"/>
    <xf numFmtId="0" fontId="4" fillId="2" borderId="2" xfId="0" quotePrefix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/>
    <xf numFmtId="0" fontId="4" fillId="0" borderId="0" xfId="0" applyFont="1" applyFill="1" applyAlignment="1">
      <alignment horizontal="left" indent="1"/>
    </xf>
    <xf numFmtId="164" fontId="3" fillId="0" borderId="0" xfId="0" applyNumberFormat="1" applyFont="1" applyAlignment="1"/>
    <xf numFmtId="164" fontId="0" fillId="0" borderId="0" xfId="0" applyNumberFormat="1"/>
    <xf numFmtId="0" fontId="8" fillId="0" borderId="0" xfId="0" applyFont="1" applyAlignment="1">
      <alignment horizontal="left" vertical="center"/>
    </xf>
    <xf numFmtId="3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6" fontId="0" fillId="0" borderId="0" xfId="0" applyNumberForma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4" fillId="0" borderId="0" xfId="0" applyFont="1" applyAlignment="1"/>
    <xf numFmtId="0" fontId="23" fillId="0" borderId="0" xfId="0" applyFont="1"/>
    <xf numFmtId="0" fontId="4" fillId="5" borderId="4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24" fillId="0" borderId="0" xfId="0" applyFont="1" applyAlignment="1"/>
    <xf numFmtId="0" fontId="25" fillId="0" borderId="9" xfId="0" applyFont="1" applyBorder="1" applyAlignment="1">
      <alignment horizontal="right"/>
    </xf>
    <xf numFmtId="0" fontId="4" fillId="0" borderId="3" xfId="0" applyFont="1" applyFill="1" applyBorder="1"/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12" fillId="0" borderId="0" xfId="0" applyFont="1"/>
    <xf numFmtId="3" fontId="0" fillId="0" borderId="0" xfId="0" applyNumberFormat="1"/>
    <xf numFmtId="0" fontId="4" fillId="5" borderId="3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167" fontId="3" fillId="0" borderId="0" xfId="0" applyNumberFormat="1" applyFont="1" applyAlignment="1"/>
    <xf numFmtId="168" fontId="3" fillId="0" borderId="0" xfId="0" applyNumberFormat="1" applyFont="1" applyAlignment="1"/>
    <xf numFmtId="0" fontId="0" fillId="0" borderId="5" xfId="0" applyBorder="1"/>
    <xf numFmtId="4" fontId="4" fillId="0" borderId="0" xfId="0" applyNumberFormat="1" applyFont="1" applyBorder="1" applyAlignment="1"/>
    <xf numFmtId="0" fontId="4" fillId="0" borderId="0" xfId="0" applyFont="1" applyBorder="1"/>
    <xf numFmtId="0" fontId="4" fillId="6" borderId="0" xfId="0" quotePrefix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3" fontId="12" fillId="0" borderId="0" xfId="0" applyNumberFormat="1" applyFont="1"/>
    <xf numFmtId="0" fontId="27" fillId="0" borderId="0" xfId="0" applyFont="1" applyAlignment="1"/>
    <xf numFmtId="0" fontId="28" fillId="0" borderId="0" xfId="0" applyFont="1" applyAlignment="1"/>
    <xf numFmtId="0" fontId="24" fillId="0" borderId="0" xfId="0" applyFont="1" applyAlignment="1">
      <alignment horizontal="right"/>
    </xf>
    <xf numFmtId="3" fontId="24" fillId="0" borderId="0" xfId="0" applyNumberFormat="1" applyFont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66FF"/>
      <color rgb="FF0077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7</xdr:col>
      <xdr:colOff>276225</xdr:colOff>
      <xdr:row>4</xdr:row>
      <xdr:rowOff>43434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2385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9525</xdr:rowOff>
    </xdr:to>
    <xdr:pic>
      <xdr:nvPicPr>
        <xdr:cNvPr id="2" name="1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4</xdr:col>
      <xdr:colOff>142875</xdr:colOff>
      <xdr:row>40</xdr:row>
      <xdr:rowOff>9525</xdr:rowOff>
    </xdr:to>
    <xdr:pic>
      <xdr:nvPicPr>
        <xdr:cNvPr id="3" name="2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353425"/>
          <a:ext cx="2400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619125</xdr:colOff>
      <xdr:row>40</xdr:row>
      <xdr:rowOff>95250</xdr:rowOff>
    </xdr:to>
    <xdr:pic>
      <xdr:nvPicPr>
        <xdr:cNvPr id="4" name="3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619125</xdr:colOff>
      <xdr:row>40</xdr:row>
      <xdr:rowOff>95250</xdr:rowOff>
    </xdr:to>
    <xdr:pic>
      <xdr:nvPicPr>
        <xdr:cNvPr id="5" name="4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619125</xdr:colOff>
      <xdr:row>40</xdr:row>
      <xdr:rowOff>95250</xdr:rowOff>
    </xdr:to>
    <xdr:pic>
      <xdr:nvPicPr>
        <xdr:cNvPr id="6" name="5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419100</xdr:colOff>
      <xdr:row>40</xdr:row>
      <xdr:rowOff>95250</xdr:rowOff>
    </xdr:to>
    <xdr:pic>
      <xdr:nvPicPr>
        <xdr:cNvPr id="7" name="6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619125</xdr:colOff>
      <xdr:row>40</xdr:row>
      <xdr:rowOff>95250</xdr:rowOff>
    </xdr:to>
    <xdr:pic>
      <xdr:nvPicPr>
        <xdr:cNvPr id="8" name="7 Imagen" descr="https://ias1.larioja.org/porfun/imagenes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8353425"/>
          <a:ext cx="6191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showRowColHeaders="0" tabSelected="1" workbookViewId="0">
      <selection activeCell="B8" sqref="B8"/>
    </sheetView>
  </sheetViews>
  <sheetFormatPr baseColWidth="10" defaultColWidth="0" defaultRowHeight="12.75" zeroHeight="1" x14ac:dyDescent="0.2"/>
  <cols>
    <col min="1" max="1" width="4.28515625" customWidth="1"/>
    <col min="2" max="2" width="53.5703125" customWidth="1"/>
    <col min="3" max="9" width="11.42578125" customWidth="1"/>
    <col min="10" max="16384" width="11.42578125" hidden="1"/>
  </cols>
  <sheetData>
    <row r="1" spans="2:2" ht="18" customHeight="1" x14ac:dyDescent="0.2"/>
    <row r="2" spans="2:2" ht="18" customHeight="1" x14ac:dyDescent="0.2"/>
    <row r="3" spans="2:2" ht="18" customHeight="1" x14ac:dyDescent="0.2"/>
    <row r="4" spans="2:2" ht="18" customHeight="1" x14ac:dyDescent="0.2"/>
    <row r="5" spans="2:2" ht="18" customHeight="1" x14ac:dyDescent="0.2"/>
    <row r="6" spans="2:2" ht="18" customHeight="1" x14ac:dyDescent="0.2"/>
    <row r="7" spans="2:2" x14ac:dyDescent="0.2"/>
    <row r="8" spans="2:2" ht="14.25" x14ac:dyDescent="0.2">
      <c r="B8" s="116" t="s">
        <v>243</v>
      </c>
    </row>
    <row r="9" spans="2:2" ht="14.25" x14ac:dyDescent="0.2">
      <c r="B9" s="117"/>
    </row>
    <row r="10" spans="2:2" ht="14.25" x14ac:dyDescent="0.2">
      <c r="B10" s="118" t="s">
        <v>244</v>
      </c>
    </row>
    <row r="11" spans="2:2" ht="14.25" x14ac:dyDescent="0.2">
      <c r="B11" s="118" t="s">
        <v>245</v>
      </c>
    </row>
    <row r="12" spans="2:2" ht="14.25" x14ac:dyDescent="0.2">
      <c r="B12" s="118" t="s">
        <v>246</v>
      </c>
    </row>
    <row r="13" spans="2:2" ht="14.25" x14ac:dyDescent="0.2">
      <c r="B13" s="118" t="s">
        <v>247</v>
      </c>
    </row>
    <row r="14" spans="2:2" x14ac:dyDescent="0.2"/>
    <row r="15" spans="2:2" x14ac:dyDescent="0.2"/>
    <row r="16" spans="2: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hyperlinks>
    <hyperlink ref="B10" location="'10.1.1'!A1" display="10.1: Educación "/>
    <hyperlink ref="B11" location="'10.2.1'!A1" display="10.2: Cultura"/>
    <hyperlink ref="B12" location="'10.3.1'!A1" display="10.3: Deportes"/>
    <hyperlink ref="B13" location="'10.4.1'!A1" display="10.4: Ocio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309"/>
  <sheetViews>
    <sheetView zoomScaleNormal="100" zoomScaleSheetLayoutView="40" workbookViewId="0">
      <selection activeCell="J2" sqref="J2"/>
    </sheetView>
  </sheetViews>
  <sheetFormatPr baseColWidth="10" defaultColWidth="11.42578125" defaultRowHeight="11.25" customHeight="1" x14ac:dyDescent="0.2"/>
  <cols>
    <col min="1" max="1" width="36.140625" style="3" customWidth="1"/>
    <col min="2" max="2" width="6.85546875" style="3" customWidth="1"/>
    <col min="3" max="3" width="9" style="3" customWidth="1"/>
    <col min="4" max="4" width="9.140625" style="3" customWidth="1"/>
    <col min="5" max="5" width="3.140625" style="3" customWidth="1"/>
    <col min="6" max="6" width="8.85546875" style="3" customWidth="1"/>
    <col min="7" max="7" width="9.140625" style="3" customWidth="1"/>
    <col min="8" max="8" width="9.85546875" style="3" customWidth="1"/>
    <col min="9" max="10" width="11.42578125" style="3" customWidth="1"/>
    <col min="11" max="16379" width="11.42578125" style="3"/>
    <col min="16380" max="16384" width="11.7109375" style="3" customWidth="1"/>
  </cols>
  <sheetData>
    <row r="1" spans="1:16" ht="12.75" customHeight="1" thickBot="1" x14ac:dyDescent="0.25">
      <c r="A1" s="1" t="s">
        <v>212</v>
      </c>
      <c r="B1" s="2"/>
      <c r="C1" s="2"/>
      <c r="D1" s="2"/>
      <c r="E1" s="2"/>
      <c r="F1" s="2"/>
      <c r="G1" s="130"/>
      <c r="H1" s="130"/>
    </row>
    <row r="2" spans="1:16" ht="12.75" customHeight="1" x14ac:dyDescent="0.2">
      <c r="J2" s="119" t="s">
        <v>248</v>
      </c>
    </row>
    <row r="3" spans="1:16" ht="12.75" customHeight="1" x14ac:dyDescent="0.2">
      <c r="A3" s="4" t="s">
        <v>408</v>
      </c>
    </row>
    <row r="4" spans="1:16" ht="12.75" customHeight="1" x14ac:dyDescent="0.2">
      <c r="A4" s="5"/>
      <c r="B4" s="6"/>
      <c r="C4" s="6"/>
      <c r="D4" s="6"/>
      <c r="E4" s="6"/>
      <c r="F4" s="6"/>
    </row>
    <row r="5" spans="1:16" s="9" customFormat="1" ht="12.75" customHeight="1" x14ac:dyDescent="0.2">
      <c r="A5" s="123"/>
      <c r="B5" s="120" t="s">
        <v>423</v>
      </c>
      <c r="C5" s="42"/>
      <c r="D5" s="42"/>
      <c r="E5" s="54"/>
      <c r="F5" s="120" t="s">
        <v>513</v>
      </c>
      <c r="G5" s="42"/>
      <c r="H5" s="42"/>
    </row>
    <row r="6" spans="1:16" s="9" customFormat="1" ht="12.75" customHeight="1" x14ac:dyDescent="0.2">
      <c r="A6" s="124"/>
      <c r="B6" s="43" t="s">
        <v>273</v>
      </c>
      <c r="C6" s="43" t="s">
        <v>274</v>
      </c>
      <c r="D6" s="43" t="s">
        <v>275</v>
      </c>
      <c r="E6" s="43"/>
      <c r="F6" s="43" t="s">
        <v>273</v>
      </c>
      <c r="G6" s="43" t="s">
        <v>274</v>
      </c>
      <c r="H6" s="43" t="s">
        <v>275</v>
      </c>
    </row>
    <row r="7" spans="1:16" ht="12.75" customHeight="1" x14ac:dyDescent="0.2">
      <c r="A7" s="10"/>
      <c r="B7" s="13"/>
      <c r="E7" s="13"/>
      <c r="F7" s="13"/>
    </row>
    <row r="8" spans="1:16" ht="12.75" customHeight="1" x14ac:dyDescent="0.2">
      <c r="A8" s="14" t="s">
        <v>251</v>
      </c>
      <c r="B8" s="12"/>
      <c r="C8" s="12"/>
      <c r="D8" s="12"/>
      <c r="E8" s="12"/>
      <c r="F8" s="12"/>
      <c r="G8" s="12"/>
      <c r="H8" s="12"/>
      <c r="I8" s="14"/>
      <c r="K8" s="13"/>
      <c r="L8" s="13"/>
      <c r="M8" s="13"/>
      <c r="N8" s="13"/>
    </row>
    <row r="9" spans="1:16" ht="12.75" customHeight="1" x14ac:dyDescent="0.2">
      <c r="A9" s="10" t="s">
        <v>267</v>
      </c>
      <c r="B9" s="12">
        <v>68</v>
      </c>
      <c r="C9" s="12">
        <v>29</v>
      </c>
      <c r="D9" s="12">
        <v>39</v>
      </c>
      <c r="E9" s="12"/>
      <c r="F9" s="12">
        <v>70</v>
      </c>
      <c r="G9" s="12">
        <v>30</v>
      </c>
      <c r="H9" s="12">
        <v>40</v>
      </c>
      <c r="I9" s="161"/>
      <c r="J9" s="12"/>
      <c r="K9" s="12"/>
      <c r="L9" s="12"/>
      <c r="M9" s="12"/>
      <c r="N9" s="12"/>
      <c r="O9" s="12"/>
      <c r="P9" s="12"/>
    </row>
    <row r="10" spans="1:16" ht="12.75" customHeight="1" x14ac:dyDescent="0.2">
      <c r="A10" s="10" t="s">
        <v>276</v>
      </c>
      <c r="B10" s="12">
        <v>85</v>
      </c>
      <c r="C10" s="12">
        <v>60</v>
      </c>
      <c r="D10" s="12">
        <v>25</v>
      </c>
      <c r="E10" s="12"/>
      <c r="F10" s="12">
        <v>86</v>
      </c>
      <c r="G10" s="12">
        <v>60</v>
      </c>
      <c r="H10" s="12">
        <v>26</v>
      </c>
      <c r="I10" s="10"/>
      <c r="J10" s="12"/>
      <c r="K10" s="12"/>
      <c r="L10" s="12"/>
      <c r="M10" s="12"/>
      <c r="N10" s="12"/>
      <c r="O10" s="12"/>
      <c r="P10" s="12"/>
    </row>
    <row r="11" spans="1:16" ht="12.75" customHeight="1" x14ac:dyDescent="0.2">
      <c r="A11" s="10" t="s">
        <v>253</v>
      </c>
      <c r="B11" s="12">
        <v>83</v>
      </c>
      <c r="C11" s="12">
        <v>60</v>
      </c>
      <c r="D11" s="12">
        <v>23</v>
      </c>
      <c r="E11" s="12"/>
      <c r="F11" s="12">
        <v>84</v>
      </c>
      <c r="G11" s="12">
        <v>60</v>
      </c>
      <c r="H11" s="12">
        <v>24</v>
      </c>
      <c r="I11" s="10"/>
      <c r="J11" s="12"/>
      <c r="K11" s="12"/>
      <c r="L11" s="12"/>
      <c r="M11" s="12"/>
      <c r="N11" s="12"/>
      <c r="O11" s="12"/>
      <c r="P11" s="12"/>
    </row>
    <row r="12" spans="1:16" ht="12.75" customHeight="1" x14ac:dyDescent="0.2">
      <c r="A12" s="10" t="s">
        <v>467</v>
      </c>
      <c r="B12" s="12">
        <v>7</v>
      </c>
      <c r="C12" s="12">
        <v>5</v>
      </c>
      <c r="D12" s="12">
        <v>2</v>
      </c>
      <c r="E12" s="12"/>
      <c r="F12" s="12">
        <v>7</v>
      </c>
      <c r="G12" s="12">
        <v>5</v>
      </c>
      <c r="H12" s="12">
        <v>2</v>
      </c>
      <c r="I12" s="161"/>
      <c r="J12" s="12"/>
      <c r="K12" s="12"/>
      <c r="L12" s="12"/>
      <c r="M12" s="12"/>
      <c r="N12" s="12"/>
      <c r="O12" s="12"/>
      <c r="P12" s="12"/>
    </row>
    <row r="13" spans="1:16" ht="12.75" customHeight="1" x14ac:dyDescent="0.2">
      <c r="A13" s="10" t="s">
        <v>254</v>
      </c>
      <c r="B13" s="12">
        <v>52</v>
      </c>
      <c r="C13" s="12">
        <v>29</v>
      </c>
      <c r="D13" s="12">
        <v>23</v>
      </c>
      <c r="E13" s="12"/>
      <c r="F13" s="12">
        <v>52</v>
      </c>
      <c r="G13" s="12">
        <v>29</v>
      </c>
      <c r="H13" s="12">
        <v>23</v>
      </c>
      <c r="I13" s="10"/>
      <c r="J13" s="12"/>
      <c r="K13" s="12"/>
      <c r="L13" s="12"/>
      <c r="M13" s="12"/>
      <c r="N13" s="12"/>
      <c r="O13" s="12"/>
      <c r="P13" s="12"/>
    </row>
    <row r="14" spans="1:16" ht="12.75" customHeight="1" x14ac:dyDescent="0.2">
      <c r="A14" s="10" t="s">
        <v>277</v>
      </c>
      <c r="B14" s="12">
        <v>26</v>
      </c>
      <c r="C14" s="12">
        <v>19</v>
      </c>
      <c r="D14" s="12">
        <v>7</v>
      </c>
      <c r="E14" s="12"/>
      <c r="F14" s="12">
        <v>26</v>
      </c>
      <c r="G14" s="12">
        <v>19</v>
      </c>
      <c r="H14" s="12">
        <v>7</v>
      </c>
      <c r="I14" s="10"/>
      <c r="J14" s="12"/>
      <c r="K14" s="12"/>
      <c r="L14" s="12"/>
      <c r="M14" s="12"/>
      <c r="N14" s="12"/>
      <c r="O14" s="12"/>
      <c r="P14" s="12"/>
    </row>
    <row r="15" spans="1:16" ht="12.75" customHeight="1" x14ac:dyDescent="0.2">
      <c r="A15" s="10" t="s">
        <v>520</v>
      </c>
      <c r="B15" s="12">
        <v>26</v>
      </c>
      <c r="C15" s="12">
        <v>18</v>
      </c>
      <c r="D15" s="12">
        <v>8</v>
      </c>
      <c r="E15" s="12"/>
      <c r="F15" s="12">
        <v>26</v>
      </c>
      <c r="G15" s="12">
        <v>18</v>
      </c>
      <c r="H15" s="12">
        <v>8</v>
      </c>
      <c r="I15" s="10"/>
      <c r="J15" s="12"/>
      <c r="K15" s="12"/>
      <c r="L15" s="12"/>
      <c r="M15" s="12"/>
      <c r="N15" s="12"/>
      <c r="O15" s="12"/>
      <c r="P15" s="12"/>
    </row>
    <row r="16" spans="1:16" ht="12.75" customHeight="1" x14ac:dyDescent="0.2">
      <c r="A16" s="10" t="s">
        <v>278</v>
      </c>
      <c r="B16" s="12">
        <v>16</v>
      </c>
      <c r="C16" s="12">
        <v>10</v>
      </c>
      <c r="D16" s="12">
        <v>6</v>
      </c>
      <c r="E16" s="12"/>
      <c r="F16" s="12">
        <v>17</v>
      </c>
      <c r="G16" s="12">
        <v>11</v>
      </c>
      <c r="H16" s="12">
        <v>6</v>
      </c>
      <c r="I16" s="10"/>
      <c r="J16" s="12"/>
      <c r="K16" s="12"/>
      <c r="L16" s="12"/>
      <c r="M16" s="12"/>
      <c r="N16" s="12"/>
      <c r="O16" s="12"/>
      <c r="P16" s="12"/>
    </row>
    <row r="17" spans="1:16" ht="12.75" customHeight="1" x14ac:dyDescent="0.2">
      <c r="A17" s="10" t="s">
        <v>279</v>
      </c>
      <c r="B17" s="12">
        <v>15</v>
      </c>
      <c r="C17" s="12">
        <v>11</v>
      </c>
      <c r="D17" s="12">
        <v>4</v>
      </c>
      <c r="E17" s="12"/>
      <c r="F17" s="12">
        <v>15</v>
      </c>
      <c r="G17" s="12">
        <v>11</v>
      </c>
      <c r="H17" s="12">
        <v>4</v>
      </c>
      <c r="I17" s="10"/>
      <c r="J17" s="12"/>
      <c r="K17" s="12"/>
      <c r="L17" s="12"/>
      <c r="M17" s="12"/>
      <c r="N17" s="12"/>
      <c r="O17" s="12"/>
      <c r="P17" s="12"/>
    </row>
    <row r="18" spans="1:16" ht="12.75" customHeight="1" x14ac:dyDescent="0.2">
      <c r="A18" s="10" t="s">
        <v>480</v>
      </c>
      <c r="B18" s="12">
        <v>8</v>
      </c>
      <c r="C18" s="12">
        <v>8</v>
      </c>
      <c r="D18" s="12" t="s">
        <v>15</v>
      </c>
      <c r="E18" s="12"/>
      <c r="F18" s="12" t="s">
        <v>15</v>
      </c>
      <c r="G18" s="12" t="s">
        <v>15</v>
      </c>
      <c r="H18" s="12" t="s">
        <v>15</v>
      </c>
      <c r="I18" s="161"/>
      <c r="J18" s="12"/>
      <c r="K18" s="12"/>
      <c r="L18" s="12"/>
      <c r="M18" s="12"/>
      <c r="N18" s="12"/>
      <c r="O18" s="12"/>
      <c r="P18" s="12"/>
    </row>
    <row r="19" spans="1:16" ht="12.75" customHeight="1" x14ac:dyDescent="0.2">
      <c r="A19" s="10" t="s">
        <v>479</v>
      </c>
      <c r="B19" s="12">
        <v>1</v>
      </c>
      <c r="C19" s="12">
        <v>1</v>
      </c>
      <c r="D19" s="12" t="s">
        <v>15</v>
      </c>
      <c r="E19" s="12"/>
      <c r="F19" s="12">
        <v>1</v>
      </c>
      <c r="G19" s="12">
        <v>1</v>
      </c>
      <c r="H19" s="12" t="s">
        <v>15</v>
      </c>
      <c r="I19" s="161"/>
      <c r="J19" s="12"/>
      <c r="K19" s="12"/>
      <c r="L19" s="12"/>
      <c r="M19" s="12"/>
      <c r="N19" s="12"/>
      <c r="O19" s="12"/>
      <c r="P19" s="12"/>
    </row>
    <row r="20" spans="1:16" ht="12.75" customHeight="1" x14ac:dyDescent="0.2">
      <c r="A20" s="10" t="s">
        <v>280</v>
      </c>
      <c r="B20" s="12">
        <v>1</v>
      </c>
      <c r="C20" s="12">
        <v>1</v>
      </c>
      <c r="D20" s="12" t="s">
        <v>15</v>
      </c>
      <c r="E20" s="12"/>
      <c r="F20" s="12">
        <v>1</v>
      </c>
      <c r="G20" s="12">
        <v>1</v>
      </c>
      <c r="H20" s="12" t="s">
        <v>15</v>
      </c>
      <c r="I20" s="10"/>
      <c r="J20" s="12"/>
      <c r="K20" s="12"/>
      <c r="L20" s="12"/>
      <c r="M20" s="12"/>
      <c r="N20" s="12"/>
      <c r="O20" s="12"/>
      <c r="P20" s="12"/>
    </row>
    <row r="21" spans="1:16" ht="12.75" customHeight="1" x14ac:dyDescent="0.2">
      <c r="A21" s="10" t="s">
        <v>281</v>
      </c>
      <c r="B21" s="12">
        <v>1</v>
      </c>
      <c r="C21" s="12">
        <v>1</v>
      </c>
      <c r="D21" s="12" t="s">
        <v>15</v>
      </c>
      <c r="E21" s="12"/>
      <c r="F21" s="12">
        <v>1</v>
      </c>
      <c r="G21" s="12">
        <v>1</v>
      </c>
      <c r="H21" s="12" t="s">
        <v>15</v>
      </c>
      <c r="I21" s="10"/>
      <c r="J21" s="12"/>
      <c r="K21" s="12"/>
      <c r="L21" s="12"/>
      <c r="M21" s="12"/>
      <c r="N21" s="12"/>
      <c r="O21" s="12"/>
      <c r="P21" s="12"/>
    </row>
    <row r="22" spans="1:16" ht="12.75" customHeight="1" x14ac:dyDescent="0.2">
      <c r="A22" s="10" t="s">
        <v>282</v>
      </c>
      <c r="B22" s="12">
        <v>3</v>
      </c>
      <c r="C22" s="12">
        <v>3</v>
      </c>
      <c r="D22" s="12" t="s">
        <v>15</v>
      </c>
      <c r="E22" s="12"/>
      <c r="F22" s="12">
        <v>3</v>
      </c>
      <c r="G22" s="12">
        <v>3</v>
      </c>
      <c r="H22" s="12" t="s">
        <v>15</v>
      </c>
      <c r="I22" s="10"/>
      <c r="J22" s="12"/>
      <c r="K22" s="12"/>
      <c r="L22" s="12"/>
      <c r="M22" s="12"/>
      <c r="N22" s="12"/>
      <c r="O22" s="12"/>
      <c r="P22" s="12"/>
    </row>
    <row r="23" spans="1:16" ht="12.75" customHeight="1" x14ac:dyDescent="0.2">
      <c r="A23" s="17"/>
      <c r="B23" s="17"/>
      <c r="C23" s="17"/>
      <c r="D23" s="17"/>
      <c r="E23" s="17"/>
      <c r="F23" s="17"/>
      <c r="G23" s="121"/>
      <c r="H23" s="129"/>
      <c r="I23" s="59"/>
      <c r="J23" s="59"/>
      <c r="K23" s="59"/>
      <c r="L23" s="59"/>
      <c r="M23" s="59"/>
      <c r="N23" s="59"/>
      <c r="O23" s="26"/>
      <c r="P23" s="51"/>
    </row>
    <row r="24" spans="1:16" ht="12.75" customHeight="1" x14ac:dyDescent="0.2">
      <c r="A24" s="18" t="s">
        <v>265</v>
      </c>
      <c r="I24" s="18"/>
      <c r="J24" s="26"/>
      <c r="K24" s="26"/>
      <c r="L24" s="26"/>
      <c r="M24" s="26"/>
      <c r="N24" s="26"/>
      <c r="O24" s="26"/>
      <c r="P24" s="26"/>
    </row>
    <row r="25" spans="1:16" s="18" customFormat="1" ht="12.75" customHeight="1" x14ac:dyDescent="0.2">
      <c r="A25" s="70" t="s">
        <v>468</v>
      </c>
      <c r="H25" s="3"/>
      <c r="I25" s="162"/>
      <c r="J25" s="12"/>
      <c r="K25" s="3"/>
      <c r="L25" s="3"/>
      <c r="M25" s="3"/>
      <c r="N25" s="3"/>
      <c r="O25" s="3"/>
      <c r="P25" s="3"/>
    </row>
    <row r="26" spans="1:16" ht="12.75" customHeight="1" x14ac:dyDescent="0.2">
      <c r="A26" s="70" t="s">
        <v>518</v>
      </c>
      <c r="I26" s="162"/>
      <c r="J26" s="18"/>
      <c r="K26" s="18"/>
      <c r="L26" s="18"/>
      <c r="M26" s="18"/>
      <c r="N26" s="18"/>
      <c r="O26" s="18"/>
    </row>
    <row r="27" spans="1:16" ht="9.9499999999999993" customHeight="1" x14ac:dyDescent="0.2">
      <c r="A27" s="70" t="s">
        <v>519</v>
      </c>
      <c r="I27"/>
      <c r="J27"/>
      <c r="K27"/>
      <c r="L27"/>
      <c r="M27"/>
      <c r="N27"/>
    </row>
    <row r="28" spans="1:16" ht="14.1" customHeight="1" x14ac:dyDescent="0.2">
      <c r="I28"/>
      <c r="J28"/>
      <c r="K28"/>
      <c r="L28"/>
      <c r="M28"/>
      <c r="N28"/>
    </row>
    <row r="29" spans="1:16" ht="14.1" customHeight="1" x14ac:dyDescent="0.2">
      <c r="I29"/>
      <c r="J29"/>
      <c r="K29"/>
      <c r="L29"/>
      <c r="M29"/>
      <c r="N29"/>
    </row>
    <row r="30" spans="1:16" ht="14.1" customHeight="1" x14ac:dyDescent="0.2">
      <c r="I30"/>
      <c r="J30"/>
      <c r="K30"/>
      <c r="L30"/>
      <c r="M30"/>
      <c r="N30"/>
    </row>
    <row r="31" spans="1:16" ht="14.1" customHeight="1" x14ac:dyDescent="0.2">
      <c r="I31"/>
      <c r="J31"/>
      <c r="K31"/>
      <c r="L31"/>
      <c r="M31"/>
      <c r="N31"/>
    </row>
    <row r="32" spans="1:16" ht="14.1" customHeight="1" x14ac:dyDescent="0.2">
      <c r="I32"/>
      <c r="J32"/>
      <c r="K32"/>
      <c r="L32"/>
      <c r="M32"/>
      <c r="N32"/>
    </row>
    <row r="33" spans="8:9" ht="14.1" customHeight="1" x14ac:dyDescent="0.2"/>
    <row r="34" spans="8:9" ht="14.1" customHeight="1" x14ac:dyDescent="0.2"/>
    <row r="35" spans="8:9" ht="14.1" customHeight="1" x14ac:dyDescent="0.2">
      <c r="H35" s="18"/>
      <c r="I35" s="18"/>
    </row>
    <row r="36" spans="8:9" ht="14.1" customHeight="1" x14ac:dyDescent="0.2"/>
    <row r="37" spans="8:9" ht="14.1" customHeight="1" x14ac:dyDescent="0.2"/>
    <row r="38" spans="8:9" ht="14.1" customHeight="1" x14ac:dyDescent="0.2"/>
    <row r="39" spans="8:9" ht="14.1" customHeight="1" x14ac:dyDescent="0.2"/>
    <row r="40" spans="8:9" ht="14.1" customHeight="1" x14ac:dyDescent="0.2"/>
    <row r="41" spans="8:9" ht="14.1" customHeight="1" x14ac:dyDescent="0.2"/>
    <row r="42" spans="8:9" ht="14.1" customHeight="1" x14ac:dyDescent="0.2"/>
    <row r="43" spans="8:9" ht="14.1" customHeight="1" x14ac:dyDescent="0.2"/>
    <row r="44" spans="8:9" ht="14.1" customHeight="1" x14ac:dyDescent="0.2"/>
    <row r="45" spans="8:9" ht="14.1" customHeight="1" x14ac:dyDescent="0.2"/>
    <row r="46" spans="8:9" ht="14.1" customHeight="1" x14ac:dyDescent="0.2"/>
    <row r="47" spans="8:9" ht="14.1" customHeight="1" x14ac:dyDescent="0.2"/>
    <row r="48" spans="8:9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6.28515625" style="3" customWidth="1"/>
    <col min="2" max="3" width="8.42578125" style="3" customWidth="1"/>
    <col min="4" max="4" width="8.85546875" style="3" customWidth="1"/>
    <col min="5" max="5" width="3.140625" style="3" customWidth="1"/>
    <col min="6" max="6" width="9.140625" style="3" customWidth="1"/>
    <col min="7" max="7" width="8.42578125" style="3" customWidth="1"/>
    <col min="8" max="8" width="9.42578125" style="3" customWidth="1"/>
    <col min="9" max="9" width="11.42578125" style="3" customWidth="1"/>
    <col min="10" max="10" width="25.140625" style="3" customWidth="1"/>
    <col min="11" max="16378" width="11.42578125" style="3"/>
    <col min="16379" max="16384" width="11.7109375" style="3" customWidth="1"/>
  </cols>
  <sheetData>
    <row r="1" spans="1:10" x14ac:dyDescent="0.2">
      <c r="A1" s="4" t="s">
        <v>409</v>
      </c>
    </row>
    <row r="2" spans="1:10" ht="14.25" x14ac:dyDescent="0.2">
      <c r="A2" s="5"/>
      <c r="B2" s="6"/>
      <c r="C2" s="6"/>
      <c r="D2" s="6"/>
      <c r="E2" s="6"/>
      <c r="J2" s="119" t="s">
        <v>248</v>
      </c>
    </row>
    <row r="3" spans="1:10" x14ac:dyDescent="0.2">
      <c r="A3" s="123"/>
      <c r="B3" s="42" t="s">
        <v>423</v>
      </c>
      <c r="C3" s="42"/>
      <c r="D3" s="42"/>
      <c r="E3" s="54"/>
      <c r="F3" s="42" t="s">
        <v>513</v>
      </c>
      <c r="G3" s="42"/>
      <c r="H3" s="42"/>
    </row>
    <row r="4" spans="1:10" x14ac:dyDescent="0.2">
      <c r="A4" s="124"/>
      <c r="B4" s="43" t="s">
        <v>273</v>
      </c>
      <c r="C4" s="43" t="s">
        <v>274</v>
      </c>
      <c r="D4" s="43" t="s">
        <v>275</v>
      </c>
      <c r="E4" s="43"/>
      <c r="F4" s="43" t="s">
        <v>273</v>
      </c>
      <c r="G4" s="43" t="s">
        <v>274</v>
      </c>
      <c r="H4" s="43" t="s">
        <v>275</v>
      </c>
    </row>
    <row r="5" spans="1:10" x14ac:dyDescent="0.2">
      <c r="A5" s="10"/>
      <c r="E5" s="13"/>
    </row>
    <row r="6" spans="1:10" s="9" customFormat="1" x14ac:dyDescent="0.2">
      <c r="A6" s="14" t="s">
        <v>251</v>
      </c>
      <c r="B6" s="3"/>
      <c r="C6" s="3"/>
      <c r="D6" s="3"/>
      <c r="E6" s="13"/>
      <c r="F6" s="3"/>
      <c r="G6" s="3"/>
      <c r="H6" s="3"/>
    </row>
    <row r="7" spans="1:10" ht="12.75" customHeight="1" x14ac:dyDescent="0.2">
      <c r="A7" s="10" t="s">
        <v>469</v>
      </c>
      <c r="B7" s="12">
        <v>258</v>
      </c>
      <c r="C7" s="12">
        <v>130</v>
      </c>
      <c r="D7" s="12">
        <v>128</v>
      </c>
      <c r="E7" s="12"/>
      <c r="F7" s="12">
        <v>262</v>
      </c>
      <c r="G7" s="12">
        <v>133</v>
      </c>
      <c r="H7" s="12">
        <v>129</v>
      </c>
    </row>
    <row r="8" spans="1:10" ht="12.75" customHeight="1" x14ac:dyDescent="0.2">
      <c r="A8" s="10" t="s">
        <v>283</v>
      </c>
      <c r="B8" s="12">
        <v>428</v>
      </c>
      <c r="C8" s="12">
        <v>293</v>
      </c>
      <c r="D8" s="12">
        <v>135</v>
      </c>
      <c r="E8" s="12"/>
      <c r="F8" s="12">
        <v>427</v>
      </c>
      <c r="G8" s="12">
        <v>291</v>
      </c>
      <c r="H8" s="12">
        <v>136</v>
      </c>
    </row>
    <row r="9" spans="1:10" ht="12.75" customHeight="1" x14ac:dyDescent="0.2">
      <c r="A9" s="10" t="s">
        <v>284</v>
      </c>
      <c r="B9" s="12" t="s">
        <v>15</v>
      </c>
      <c r="C9" s="12" t="s">
        <v>15</v>
      </c>
      <c r="D9" s="12" t="s">
        <v>15</v>
      </c>
      <c r="E9" s="12"/>
      <c r="F9" s="12" t="s">
        <v>15</v>
      </c>
      <c r="G9" s="12" t="s">
        <v>15</v>
      </c>
      <c r="H9" s="12" t="s">
        <v>15</v>
      </c>
    </row>
    <row r="10" spans="1:10" ht="12.75" customHeight="1" x14ac:dyDescent="0.2">
      <c r="A10" s="10" t="s">
        <v>253</v>
      </c>
      <c r="B10" s="12">
        <v>874</v>
      </c>
      <c r="C10" s="12">
        <v>614</v>
      </c>
      <c r="D10" s="12">
        <v>260</v>
      </c>
      <c r="E10" s="12"/>
      <c r="F10" s="12">
        <v>870</v>
      </c>
      <c r="G10" s="12">
        <v>610</v>
      </c>
      <c r="H10" s="12">
        <v>260</v>
      </c>
    </row>
    <row r="11" spans="1:10" ht="12.75" customHeight="1" x14ac:dyDescent="0.2">
      <c r="A11" s="10" t="s">
        <v>473</v>
      </c>
      <c r="B11" s="12">
        <v>20</v>
      </c>
      <c r="C11" s="12">
        <v>20</v>
      </c>
      <c r="D11" s="12" t="s">
        <v>15</v>
      </c>
      <c r="E11" s="12"/>
      <c r="F11" s="12">
        <v>21</v>
      </c>
      <c r="G11" s="12">
        <v>21</v>
      </c>
      <c r="H11" s="12" t="s">
        <v>15</v>
      </c>
    </row>
    <row r="12" spans="1:10" ht="12.75" customHeight="1" x14ac:dyDescent="0.2">
      <c r="A12" s="10" t="s">
        <v>474</v>
      </c>
      <c r="B12" s="12">
        <v>45</v>
      </c>
      <c r="C12" s="12">
        <v>35</v>
      </c>
      <c r="D12" s="12">
        <v>10</v>
      </c>
      <c r="E12" s="12"/>
      <c r="F12" s="12">
        <v>48</v>
      </c>
      <c r="G12" s="12">
        <v>37</v>
      </c>
      <c r="H12" s="12">
        <v>11</v>
      </c>
    </row>
    <row r="13" spans="1:10" ht="12.75" customHeight="1" x14ac:dyDescent="0.2">
      <c r="A13" s="10" t="s">
        <v>254</v>
      </c>
      <c r="B13" s="12">
        <v>502</v>
      </c>
      <c r="C13" s="12">
        <v>324</v>
      </c>
      <c r="D13" s="12">
        <v>178</v>
      </c>
      <c r="E13" s="12"/>
      <c r="F13" s="12">
        <v>488</v>
      </c>
      <c r="G13" s="12">
        <v>301</v>
      </c>
      <c r="H13" s="12">
        <v>187</v>
      </c>
    </row>
    <row r="14" spans="1:10" ht="12.75" customHeight="1" x14ac:dyDescent="0.2">
      <c r="A14" s="10" t="s">
        <v>285</v>
      </c>
      <c r="B14" s="12">
        <v>138</v>
      </c>
      <c r="C14" s="12">
        <v>103</v>
      </c>
      <c r="D14" s="12">
        <v>35</v>
      </c>
      <c r="E14" s="12"/>
      <c r="F14" s="12">
        <v>143</v>
      </c>
      <c r="G14" s="12">
        <v>102</v>
      </c>
      <c r="H14" s="12">
        <v>41</v>
      </c>
    </row>
    <row r="15" spans="1:10" ht="12.75" customHeight="1" x14ac:dyDescent="0.2">
      <c r="A15" s="10" t="s">
        <v>475</v>
      </c>
      <c r="B15" s="12">
        <v>5</v>
      </c>
      <c r="C15" s="12">
        <v>5</v>
      </c>
      <c r="D15" s="12" t="s">
        <v>15</v>
      </c>
      <c r="E15" s="12"/>
      <c r="F15" s="12">
        <v>5</v>
      </c>
      <c r="G15" s="12">
        <v>5</v>
      </c>
      <c r="H15" s="12" t="s">
        <v>15</v>
      </c>
    </row>
    <row r="16" spans="1:10" ht="12.75" customHeight="1" x14ac:dyDescent="0.2">
      <c r="A16" s="10" t="s">
        <v>517</v>
      </c>
      <c r="B16" s="12">
        <v>42</v>
      </c>
      <c r="C16" s="12">
        <v>26</v>
      </c>
      <c r="D16" s="12">
        <v>16</v>
      </c>
      <c r="E16" s="12"/>
      <c r="F16" s="12">
        <v>75</v>
      </c>
      <c r="G16" s="12">
        <v>48</v>
      </c>
      <c r="H16" s="12">
        <v>27</v>
      </c>
    </row>
    <row r="17" spans="1:8" ht="12.75" customHeight="1" x14ac:dyDescent="0.2">
      <c r="A17" s="10" t="s">
        <v>286</v>
      </c>
      <c r="B17" s="12">
        <v>116</v>
      </c>
      <c r="C17" s="12">
        <v>87</v>
      </c>
      <c r="D17" s="12">
        <v>29</v>
      </c>
      <c r="E17" s="12"/>
      <c r="F17" s="12">
        <v>118</v>
      </c>
      <c r="G17" s="12">
        <v>86</v>
      </c>
      <c r="H17" s="12">
        <v>32</v>
      </c>
    </row>
    <row r="18" spans="1:8" ht="12.75" customHeight="1" x14ac:dyDescent="0.2">
      <c r="A18" s="10" t="s">
        <v>476</v>
      </c>
      <c r="B18" s="12" t="s">
        <v>15</v>
      </c>
      <c r="C18" s="12" t="s">
        <v>15</v>
      </c>
      <c r="D18" s="12" t="s">
        <v>15</v>
      </c>
      <c r="E18" s="12"/>
      <c r="F18" s="12" t="s">
        <v>15</v>
      </c>
      <c r="G18" s="12" t="s">
        <v>15</v>
      </c>
      <c r="H18" s="12" t="s">
        <v>15</v>
      </c>
    </row>
    <row r="19" spans="1:8" ht="12.75" customHeight="1" x14ac:dyDescent="0.2">
      <c r="A19" s="10" t="s">
        <v>287</v>
      </c>
      <c r="B19" s="12">
        <v>109</v>
      </c>
      <c r="C19" s="12">
        <v>97</v>
      </c>
      <c r="D19" s="12">
        <v>12</v>
      </c>
      <c r="E19" s="12"/>
      <c r="F19" s="12">
        <v>110</v>
      </c>
      <c r="G19" s="12">
        <v>96</v>
      </c>
      <c r="H19" s="12">
        <v>14</v>
      </c>
    </row>
    <row r="20" spans="1:8" ht="12.75" customHeight="1" x14ac:dyDescent="0.2">
      <c r="A20" s="10" t="s">
        <v>477</v>
      </c>
      <c r="B20" s="12">
        <v>3</v>
      </c>
      <c r="C20" s="12">
        <v>3</v>
      </c>
      <c r="D20" s="12" t="s">
        <v>15</v>
      </c>
      <c r="E20" s="12"/>
      <c r="F20" s="12">
        <v>1</v>
      </c>
      <c r="G20" s="12">
        <v>1</v>
      </c>
      <c r="H20" s="12" t="s">
        <v>15</v>
      </c>
    </row>
    <row r="21" spans="1:8" ht="12.75" customHeight="1" x14ac:dyDescent="0.2">
      <c r="A21" s="10" t="s">
        <v>459</v>
      </c>
      <c r="B21" s="12">
        <v>14</v>
      </c>
      <c r="C21" s="12">
        <v>14</v>
      </c>
      <c r="D21" s="12" t="s">
        <v>15</v>
      </c>
      <c r="E21" s="12"/>
      <c r="F21" s="12" t="s">
        <v>15</v>
      </c>
      <c r="G21" s="12" t="s">
        <v>15</v>
      </c>
      <c r="H21" s="12" t="s">
        <v>15</v>
      </c>
    </row>
    <row r="22" spans="1:8" ht="12.75" customHeight="1" x14ac:dyDescent="0.2">
      <c r="A22" s="10" t="s">
        <v>460</v>
      </c>
      <c r="B22" s="12">
        <v>1</v>
      </c>
      <c r="C22" s="12">
        <v>1</v>
      </c>
      <c r="D22" s="12" t="s">
        <v>15</v>
      </c>
      <c r="E22" s="12"/>
      <c r="F22" s="12">
        <v>2</v>
      </c>
      <c r="G22" s="12">
        <v>2</v>
      </c>
      <c r="H22" s="12" t="s">
        <v>15</v>
      </c>
    </row>
    <row r="23" spans="1:8" ht="12.75" customHeight="1" x14ac:dyDescent="0.2">
      <c r="A23" s="17"/>
      <c r="B23" s="17"/>
      <c r="C23" s="17"/>
      <c r="D23" s="17"/>
      <c r="E23" s="17"/>
      <c r="F23" s="17"/>
      <c r="G23" s="121"/>
      <c r="H23" s="129"/>
    </row>
    <row r="24" spans="1:8" ht="12.75" customHeight="1" x14ac:dyDescent="0.2">
      <c r="A24" s="18" t="s">
        <v>265</v>
      </c>
    </row>
    <row r="25" spans="1:8" ht="12.75" customHeight="1" x14ac:dyDescent="0.2">
      <c r="A25" s="154" t="s">
        <v>470</v>
      </c>
    </row>
    <row r="26" spans="1:8" ht="12.75" customHeight="1" x14ac:dyDescent="0.2">
      <c r="A26" s="154" t="s">
        <v>471</v>
      </c>
    </row>
    <row r="27" spans="1:8" ht="12.75" customHeight="1" x14ac:dyDescent="0.2">
      <c r="A27" s="154" t="s">
        <v>472</v>
      </c>
    </row>
    <row r="28" spans="1:8" ht="12.75" customHeight="1" x14ac:dyDescent="0.2">
      <c r="A28" s="154"/>
    </row>
    <row r="29" spans="1:8" ht="12.75" customHeight="1" x14ac:dyDescent="0.2"/>
    <row r="35" spans="7:8" x14ac:dyDescent="0.2">
      <c r="G35" s="18"/>
      <c r="H35" s="18"/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U299"/>
  <sheetViews>
    <sheetView zoomScaleNormal="100" workbookViewId="0">
      <selection activeCell="K2" sqref="K2"/>
    </sheetView>
  </sheetViews>
  <sheetFormatPr baseColWidth="10" defaultColWidth="5.7109375" defaultRowHeight="11.25" customHeight="1" x14ac:dyDescent="0.2"/>
  <cols>
    <col min="1" max="1" width="37.42578125" style="3" customWidth="1"/>
    <col min="2" max="2" width="7.140625" style="3" customWidth="1"/>
    <col min="3" max="4" width="9.140625" style="3" customWidth="1"/>
    <col min="5" max="5" width="4" style="3" customWidth="1"/>
    <col min="6" max="6" width="7.140625" style="3" customWidth="1"/>
    <col min="7" max="8" width="9" style="3" customWidth="1"/>
    <col min="9" max="13" width="5.7109375" style="3" customWidth="1"/>
    <col min="14" max="15" width="5.7109375" customWidth="1"/>
    <col min="16" max="16383" width="5.7109375" style="3"/>
    <col min="16384" max="16384" width="11.5703125" style="3" customWidth="1"/>
  </cols>
  <sheetData>
    <row r="1" spans="1:21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21" ht="14.1" customHeight="1" x14ac:dyDescent="0.2">
      <c r="K2" s="119" t="s">
        <v>248</v>
      </c>
    </row>
    <row r="3" spans="1:21" ht="14.1" customHeight="1" x14ac:dyDescent="0.2">
      <c r="A3" s="4" t="s">
        <v>410</v>
      </c>
    </row>
    <row r="4" spans="1:21" ht="14.1" customHeight="1" x14ac:dyDescent="0.2">
      <c r="A4" s="5"/>
      <c r="B4" s="6"/>
      <c r="C4" s="6"/>
      <c r="D4" s="6"/>
      <c r="E4" s="6"/>
      <c r="F4" s="6"/>
    </row>
    <row r="5" spans="1:21" s="9" customFormat="1" ht="14.1" customHeight="1" x14ac:dyDescent="0.2">
      <c r="A5" s="7"/>
      <c r="B5" s="42" t="s">
        <v>423</v>
      </c>
      <c r="C5" s="42"/>
      <c r="D5" s="42"/>
      <c r="E5" s="54"/>
      <c r="F5" s="42" t="s">
        <v>513</v>
      </c>
      <c r="G5" s="42"/>
      <c r="H5" s="42"/>
      <c r="N5"/>
      <c r="O5"/>
    </row>
    <row r="6" spans="1:21" ht="14.1" customHeight="1" x14ac:dyDescent="0.2">
      <c r="A6" s="7"/>
      <c r="B6" s="43" t="s">
        <v>273</v>
      </c>
      <c r="C6" s="43" t="s">
        <v>274</v>
      </c>
      <c r="D6" s="43" t="s">
        <v>275</v>
      </c>
      <c r="E6" s="43"/>
      <c r="F6" s="43" t="s">
        <v>273</v>
      </c>
      <c r="G6" s="43" t="s">
        <v>274</v>
      </c>
      <c r="H6" s="43" t="s">
        <v>275</v>
      </c>
    </row>
    <row r="7" spans="1:21" ht="14.1" customHeight="1" x14ac:dyDescent="0.2">
      <c r="A7" s="10"/>
      <c r="B7" s="15"/>
      <c r="D7" s="113"/>
      <c r="E7" s="15"/>
      <c r="F7" s="15"/>
      <c r="H7" s="113"/>
      <c r="J7" s="12"/>
      <c r="K7"/>
      <c r="L7"/>
      <c r="M7"/>
      <c r="P7"/>
      <c r="Q7"/>
      <c r="R7"/>
      <c r="S7"/>
      <c r="T7"/>
      <c r="U7"/>
    </row>
    <row r="8" spans="1:21" ht="14.1" customHeight="1" x14ac:dyDescent="0.2">
      <c r="A8" s="14" t="s">
        <v>20</v>
      </c>
      <c r="B8" s="12">
        <v>17</v>
      </c>
      <c r="C8" s="12">
        <v>15</v>
      </c>
      <c r="D8" s="12">
        <v>2</v>
      </c>
      <c r="E8" s="15"/>
      <c r="F8" s="12">
        <v>17</v>
      </c>
      <c r="G8" s="12">
        <v>15</v>
      </c>
      <c r="H8" s="12">
        <v>2</v>
      </c>
      <c r="J8" s="12"/>
      <c r="K8"/>
      <c r="L8"/>
      <c r="M8"/>
      <c r="P8"/>
      <c r="Q8"/>
      <c r="R8"/>
      <c r="S8"/>
      <c r="T8"/>
      <c r="U8"/>
    </row>
    <row r="9" spans="1:21" ht="14.1" customHeight="1" x14ac:dyDescent="0.2">
      <c r="A9" s="10" t="s">
        <v>424</v>
      </c>
      <c r="B9" s="12">
        <v>1</v>
      </c>
      <c r="C9" s="12">
        <v>1</v>
      </c>
      <c r="D9" s="12" t="s">
        <v>15</v>
      </c>
      <c r="E9" s="15"/>
      <c r="F9" s="12">
        <v>1</v>
      </c>
      <c r="G9" s="12">
        <v>1</v>
      </c>
      <c r="H9" s="12" t="s">
        <v>15</v>
      </c>
      <c r="J9" s="12"/>
      <c r="K9"/>
      <c r="L9"/>
      <c r="M9"/>
      <c r="P9"/>
      <c r="Q9"/>
      <c r="R9"/>
      <c r="S9"/>
      <c r="T9"/>
      <c r="U9"/>
    </row>
    <row r="10" spans="1:21" ht="14.1" customHeight="1" x14ac:dyDescent="0.2">
      <c r="A10" s="10" t="s">
        <v>461</v>
      </c>
      <c r="B10" s="12">
        <v>3</v>
      </c>
      <c r="C10" s="12">
        <v>3</v>
      </c>
      <c r="D10" s="12" t="s">
        <v>15</v>
      </c>
      <c r="E10" s="15"/>
      <c r="F10" s="12">
        <v>3</v>
      </c>
      <c r="G10" s="12">
        <v>3</v>
      </c>
      <c r="H10" s="12" t="s">
        <v>15</v>
      </c>
      <c r="J10" s="12"/>
      <c r="K10"/>
      <c r="L10"/>
      <c r="M10"/>
      <c r="P10"/>
      <c r="Q10"/>
      <c r="R10"/>
      <c r="S10"/>
      <c r="T10"/>
      <c r="U10"/>
    </row>
    <row r="11" spans="1:21" ht="14.1" customHeight="1" x14ac:dyDescent="0.2">
      <c r="A11" s="19" t="s">
        <v>425</v>
      </c>
      <c r="B11" s="12" t="s">
        <v>15</v>
      </c>
      <c r="C11" s="12" t="s">
        <v>15</v>
      </c>
      <c r="D11" s="12" t="s">
        <v>15</v>
      </c>
      <c r="E11" s="15"/>
      <c r="F11" s="12" t="s">
        <v>15</v>
      </c>
      <c r="G11" s="12" t="s">
        <v>15</v>
      </c>
      <c r="H11" s="12" t="s">
        <v>15</v>
      </c>
      <c r="J11" s="12"/>
      <c r="K11"/>
      <c r="L11"/>
      <c r="M11"/>
      <c r="P11"/>
      <c r="Q11"/>
      <c r="R11"/>
      <c r="S11"/>
      <c r="T11"/>
      <c r="U11"/>
    </row>
    <row r="12" spans="1:21" ht="14.1" customHeight="1" x14ac:dyDescent="0.2">
      <c r="A12" s="10" t="s">
        <v>462</v>
      </c>
      <c r="B12" s="12">
        <v>10</v>
      </c>
      <c r="C12" s="12">
        <v>8</v>
      </c>
      <c r="D12" s="12">
        <v>2</v>
      </c>
      <c r="E12" s="15"/>
      <c r="F12" s="12">
        <v>10</v>
      </c>
      <c r="G12" s="12">
        <v>8</v>
      </c>
      <c r="H12" s="12">
        <v>2</v>
      </c>
      <c r="J12" s="12"/>
      <c r="K12"/>
      <c r="L12"/>
      <c r="M12"/>
      <c r="P12"/>
      <c r="Q12"/>
      <c r="R12"/>
      <c r="S12"/>
      <c r="T12"/>
      <c r="U12"/>
    </row>
    <row r="13" spans="1:21" ht="14.1" customHeight="1" x14ac:dyDescent="0.2">
      <c r="A13" s="10" t="s">
        <v>426</v>
      </c>
      <c r="B13" s="12" t="s">
        <v>15</v>
      </c>
      <c r="C13" s="12" t="s">
        <v>15</v>
      </c>
      <c r="D13" s="12" t="s">
        <v>15</v>
      </c>
      <c r="E13" s="15"/>
      <c r="F13" s="12" t="s">
        <v>15</v>
      </c>
      <c r="G13" s="12" t="s">
        <v>15</v>
      </c>
      <c r="H13" s="12" t="s">
        <v>15</v>
      </c>
      <c r="J13" s="12"/>
      <c r="K13"/>
      <c r="L13"/>
      <c r="M13"/>
      <c r="P13"/>
      <c r="Q13"/>
      <c r="R13"/>
      <c r="S13"/>
      <c r="T13"/>
      <c r="U13"/>
    </row>
    <row r="14" spans="1:21" ht="14.1" customHeight="1" x14ac:dyDescent="0.2">
      <c r="A14" s="10" t="s">
        <v>420</v>
      </c>
      <c r="B14" s="12">
        <v>3</v>
      </c>
      <c r="C14" s="12">
        <v>3</v>
      </c>
      <c r="D14" s="12" t="s">
        <v>15</v>
      </c>
      <c r="E14" s="15"/>
      <c r="F14" s="12">
        <v>3</v>
      </c>
      <c r="G14" s="12">
        <v>3</v>
      </c>
      <c r="H14" s="12" t="s">
        <v>15</v>
      </c>
      <c r="J14" s="12"/>
      <c r="K14"/>
      <c r="L14"/>
      <c r="M14"/>
      <c r="P14"/>
      <c r="Q14"/>
      <c r="R14"/>
      <c r="S14"/>
      <c r="T14"/>
      <c r="U14"/>
    </row>
    <row r="15" spans="1:21" ht="14.1" customHeight="1" x14ac:dyDescent="0.2">
      <c r="A15" s="10" t="s">
        <v>427</v>
      </c>
      <c r="B15" s="12" t="s">
        <v>15</v>
      </c>
      <c r="C15" s="12" t="s">
        <v>15</v>
      </c>
      <c r="D15" s="12" t="s">
        <v>15</v>
      </c>
      <c r="E15" s="15"/>
      <c r="F15" s="12" t="s">
        <v>15</v>
      </c>
      <c r="G15" s="12" t="s">
        <v>15</v>
      </c>
      <c r="H15" s="12" t="s">
        <v>15</v>
      </c>
      <c r="J15" s="12"/>
      <c r="K15"/>
      <c r="L15"/>
      <c r="M15"/>
      <c r="P15"/>
      <c r="Q15"/>
      <c r="R15"/>
      <c r="S15"/>
      <c r="T15"/>
      <c r="U15"/>
    </row>
    <row r="16" spans="1:21" ht="14.1" customHeight="1" x14ac:dyDescent="0.2">
      <c r="A16" s="17"/>
      <c r="B16" s="17"/>
      <c r="C16" s="17"/>
      <c r="D16" s="17"/>
      <c r="E16" s="17"/>
      <c r="F16" s="17"/>
      <c r="G16" s="17"/>
      <c r="H16" s="17"/>
      <c r="K16"/>
      <c r="L16"/>
      <c r="M16"/>
      <c r="P16"/>
      <c r="Q16"/>
      <c r="R16"/>
      <c r="S16"/>
      <c r="T16"/>
      <c r="U16"/>
    </row>
    <row r="17" spans="1:21" ht="14.1" customHeight="1" x14ac:dyDescent="0.2">
      <c r="A17" s="18" t="s">
        <v>265</v>
      </c>
      <c r="K17"/>
      <c r="L17"/>
      <c r="M17"/>
      <c r="P17"/>
      <c r="Q17"/>
      <c r="R17"/>
      <c r="S17"/>
      <c r="T17"/>
      <c r="U17"/>
    </row>
    <row r="18" spans="1:21" ht="14.1" customHeight="1" x14ac:dyDescent="0.2">
      <c r="A18" s="70" t="s">
        <v>463</v>
      </c>
      <c r="K18"/>
      <c r="L18"/>
      <c r="M18"/>
      <c r="P18"/>
      <c r="Q18"/>
      <c r="R18"/>
      <c r="S18"/>
      <c r="T18"/>
      <c r="U18"/>
    </row>
    <row r="19" spans="1:21" ht="14.1" customHeight="1" x14ac:dyDescent="0.2">
      <c r="A19" s="70" t="s">
        <v>464</v>
      </c>
      <c r="K19"/>
      <c r="L19"/>
      <c r="M19"/>
      <c r="P19"/>
      <c r="Q19"/>
      <c r="R19"/>
      <c r="S19"/>
      <c r="T19"/>
      <c r="U19"/>
    </row>
    <row r="20" spans="1:21" s="18" customFormat="1" ht="9.9499999999999993" customHeight="1" x14ac:dyDescent="0.2">
      <c r="A20" s="18" t="s">
        <v>495</v>
      </c>
      <c r="N20"/>
      <c r="O20"/>
    </row>
    <row r="21" spans="1:21" ht="14.1" customHeight="1" x14ac:dyDescent="0.2"/>
    <row r="22" spans="1:21" ht="14.1" customHeight="1" x14ac:dyDescent="0.2"/>
    <row r="23" spans="1:21" ht="14.1" customHeight="1" x14ac:dyDescent="0.2"/>
    <row r="24" spans="1:21" ht="14.1" customHeight="1" x14ac:dyDescent="0.2"/>
    <row r="25" spans="1:21" ht="14.1" customHeight="1" x14ac:dyDescent="0.2"/>
    <row r="26" spans="1:21" ht="14.1" customHeight="1" x14ac:dyDescent="0.2"/>
    <row r="27" spans="1:21" ht="14.1" customHeight="1" x14ac:dyDescent="0.2"/>
    <row r="28" spans="1:21" ht="14.1" customHeight="1" x14ac:dyDescent="0.2"/>
    <row r="29" spans="1:21" ht="14.1" customHeight="1" x14ac:dyDescent="0.2"/>
    <row r="30" spans="1:21" ht="14.1" customHeight="1" x14ac:dyDescent="0.2"/>
    <row r="31" spans="1:21" ht="14.1" customHeight="1" x14ac:dyDescent="0.2"/>
    <row r="32" spans="1:21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0"/>
  <dimension ref="A1:N335"/>
  <sheetViews>
    <sheetView zoomScaleNormal="100" zoomScaleSheetLayoutView="40" workbookViewId="0">
      <selection activeCell="M32" sqref="M32"/>
    </sheetView>
  </sheetViews>
  <sheetFormatPr baseColWidth="10" defaultColWidth="7.5703125" defaultRowHeight="11.25" customHeight="1" x14ac:dyDescent="0.2"/>
  <cols>
    <col min="1" max="1" width="33.42578125" style="3" customWidth="1"/>
    <col min="2" max="2" width="7.42578125" style="3" customWidth="1"/>
    <col min="3" max="4" width="10.140625" style="3" customWidth="1"/>
    <col min="5" max="5" width="4" style="3" customWidth="1"/>
    <col min="6" max="6" width="9" style="91" customWidth="1"/>
    <col min="7" max="8" width="9" style="3" customWidth="1"/>
    <col min="9" max="9" width="16.5703125" style="3" customWidth="1"/>
    <col min="10" max="10" width="7.5703125" style="3" customWidth="1"/>
    <col min="11" max="16381" width="7.5703125" style="3"/>
    <col min="16382" max="16384" width="27.28515625" style="3" customWidth="1"/>
  </cols>
  <sheetData>
    <row r="1" spans="1:14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14" ht="14.1" customHeight="1" x14ac:dyDescent="0.2">
      <c r="F2" s="3"/>
      <c r="J2" s="119" t="s">
        <v>248</v>
      </c>
    </row>
    <row r="3" spans="1:14" ht="14.1" customHeight="1" x14ac:dyDescent="0.2">
      <c r="A3" s="4" t="s">
        <v>478</v>
      </c>
    </row>
    <row r="4" spans="1:14" ht="14.1" customHeight="1" x14ac:dyDescent="0.2">
      <c r="A4" s="4"/>
    </row>
    <row r="5" spans="1:14" ht="14.1" customHeight="1" x14ac:dyDescent="0.2">
      <c r="A5" s="126"/>
      <c r="B5" s="120" t="s">
        <v>465</v>
      </c>
      <c r="C5" s="120"/>
      <c r="D5" s="120"/>
      <c r="E5" s="126"/>
      <c r="F5" s="120" t="s">
        <v>527</v>
      </c>
      <c r="G5" s="120"/>
      <c r="H5" s="120"/>
    </row>
    <row r="6" spans="1:14" s="10" customFormat="1" ht="14.1" customHeight="1" x14ac:dyDescent="0.15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</row>
    <row r="7" spans="1:14" ht="14.1" customHeight="1" x14ac:dyDescent="0.2">
      <c r="A7" s="19"/>
      <c r="B7" s="91"/>
    </row>
    <row r="8" spans="1:14" ht="14.1" customHeight="1" x14ac:dyDescent="0.2">
      <c r="A8" s="144" t="s">
        <v>503</v>
      </c>
      <c r="B8" s="12">
        <f>SUM(B10:B28)</f>
        <v>3684</v>
      </c>
      <c r="C8" s="12">
        <f t="shared" ref="C8:D8" si="0">SUM(C10:C28)</f>
        <v>1578</v>
      </c>
      <c r="D8" s="12">
        <f t="shared" si="0"/>
        <v>2106</v>
      </c>
      <c r="E8" s="13"/>
      <c r="F8" s="12">
        <v>3638</v>
      </c>
      <c r="G8" s="12">
        <v>1550</v>
      </c>
      <c r="H8" s="12">
        <v>2088</v>
      </c>
      <c r="I8" s="15"/>
      <c r="J8" s="159"/>
      <c r="K8" s="112"/>
      <c r="M8" s="112"/>
      <c r="N8" s="112"/>
    </row>
    <row r="9" spans="1:14" ht="14.1" customHeight="1" x14ac:dyDescent="0.2">
      <c r="A9" s="140"/>
      <c r="B9" s="48"/>
      <c r="C9" s="24"/>
      <c r="D9" s="24"/>
      <c r="E9" s="13"/>
      <c r="F9" s="12"/>
      <c r="G9" s="12"/>
      <c r="H9" s="12"/>
      <c r="I9" s="24"/>
      <c r="J9" s="159"/>
      <c r="K9" s="112"/>
      <c r="M9" s="112"/>
      <c r="N9" s="112"/>
    </row>
    <row r="10" spans="1:14" ht="14.1" customHeight="1" x14ac:dyDescent="0.2">
      <c r="A10" s="9" t="s">
        <v>338</v>
      </c>
      <c r="B10" s="15">
        <f>C10+D10</f>
        <v>533</v>
      </c>
      <c r="C10" s="15">
        <v>267</v>
      </c>
      <c r="D10" s="15">
        <v>266</v>
      </c>
      <c r="E10" s="15"/>
      <c r="F10" s="12">
        <v>499</v>
      </c>
      <c r="G10" s="12">
        <v>257</v>
      </c>
      <c r="H10" s="12">
        <v>242</v>
      </c>
      <c r="I10" s="158"/>
      <c r="J10" s="159"/>
      <c r="K10" s="112"/>
      <c r="M10" s="112"/>
      <c r="N10" s="112"/>
    </row>
    <row r="11" spans="1:14" ht="14.1" customHeight="1" x14ac:dyDescent="0.2">
      <c r="A11" s="9" t="s">
        <v>14</v>
      </c>
      <c r="B11" s="15">
        <f t="shared" ref="B11:B28" si="1">C11+D11</f>
        <v>218</v>
      </c>
      <c r="C11" s="15">
        <v>89</v>
      </c>
      <c r="D11" s="15">
        <v>129</v>
      </c>
      <c r="E11" s="15"/>
      <c r="F11" s="12">
        <v>230</v>
      </c>
      <c r="G11" s="12">
        <v>87</v>
      </c>
      <c r="H11" s="12">
        <v>143</v>
      </c>
      <c r="I11" s="158"/>
      <c r="J11" s="159"/>
      <c r="K11" s="112"/>
      <c r="M11" s="112"/>
      <c r="N11" s="112"/>
    </row>
    <row r="12" spans="1:14" ht="14.1" customHeight="1" x14ac:dyDescent="0.2">
      <c r="A12" s="9" t="s">
        <v>339</v>
      </c>
      <c r="B12" s="15">
        <f t="shared" si="1"/>
        <v>189</v>
      </c>
      <c r="C12" s="15">
        <v>41</v>
      </c>
      <c r="D12" s="15">
        <v>148</v>
      </c>
      <c r="E12" s="15"/>
      <c r="F12" s="12">
        <v>199</v>
      </c>
      <c r="G12" s="12">
        <v>45</v>
      </c>
      <c r="H12" s="12">
        <v>154</v>
      </c>
      <c r="I12" s="158"/>
      <c r="J12" s="159"/>
      <c r="K12" s="112"/>
      <c r="M12" s="112"/>
      <c r="N12" s="112"/>
    </row>
    <row r="13" spans="1:14" ht="14.1" customHeight="1" x14ac:dyDescent="0.2">
      <c r="A13" s="9" t="s">
        <v>351</v>
      </c>
      <c r="B13" s="15">
        <f t="shared" si="1"/>
        <v>86</v>
      </c>
      <c r="C13" s="15">
        <v>34</v>
      </c>
      <c r="D13" s="15">
        <v>52</v>
      </c>
      <c r="E13" s="15"/>
      <c r="F13" s="12">
        <v>97</v>
      </c>
      <c r="G13" s="12">
        <v>41</v>
      </c>
      <c r="H13" s="12">
        <v>56</v>
      </c>
      <c r="I13" s="158"/>
      <c r="J13" s="159"/>
      <c r="K13" s="112"/>
      <c r="M13" s="112"/>
      <c r="N13" s="112"/>
    </row>
    <row r="14" spans="1:14" ht="14.1" customHeight="1" x14ac:dyDescent="0.2">
      <c r="A14" s="9" t="s">
        <v>340</v>
      </c>
      <c r="B14" s="15">
        <f t="shared" si="1"/>
        <v>310</v>
      </c>
      <c r="C14" s="15">
        <v>19</v>
      </c>
      <c r="D14" s="15">
        <v>291</v>
      </c>
      <c r="E14" s="15"/>
      <c r="F14" s="12">
        <v>316</v>
      </c>
      <c r="G14" s="12">
        <v>21</v>
      </c>
      <c r="H14" s="12">
        <v>295</v>
      </c>
      <c r="I14" s="158"/>
      <c r="J14" s="159"/>
      <c r="K14" s="112"/>
      <c r="M14" s="112"/>
      <c r="N14" s="112"/>
    </row>
    <row r="15" spans="1:14" ht="14.1" customHeight="1" x14ac:dyDescent="0.2">
      <c r="A15" s="9" t="s">
        <v>341</v>
      </c>
      <c r="B15" s="15">
        <f t="shared" si="1"/>
        <v>587</v>
      </c>
      <c r="C15" s="15">
        <v>221</v>
      </c>
      <c r="D15" s="15">
        <v>366</v>
      </c>
      <c r="E15" s="15"/>
      <c r="F15" s="12">
        <v>591</v>
      </c>
      <c r="G15" s="12">
        <v>207</v>
      </c>
      <c r="H15" s="12">
        <v>384</v>
      </c>
      <c r="I15" s="158"/>
      <c r="J15" s="159"/>
      <c r="K15" s="112"/>
      <c r="M15" s="112"/>
      <c r="N15" s="112"/>
    </row>
    <row r="16" spans="1:14" ht="14.1" customHeight="1" x14ac:dyDescent="0.2">
      <c r="A16" s="9" t="s">
        <v>342</v>
      </c>
      <c r="B16" s="15">
        <f t="shared" si="1"/>
        <v>101</v>
      </c>
      <c r="C16" s="15">
        <v>22</v>
      </c>
      <c r="D16" s="15">
        <v>79</v>
      </c>
      <c r="E16" s="15"/>
      <c r="F16" s="12">
        <v>100</v>
      </c>
      <c r="G16" s="12">
        <v>27</v>
      </c>
      <c r="H16" s="12">
        <v>73</v>
      </c>
      <c r="I16" s="158"/>
      <c r="J16" s="159"/>
      <c r="K16" s="112"/>
      <c r="M16" s="112"/>
      <c r="N16" s="112"/>
    </row>
    <row r="17" spans="1:14" ht="14.1" customHeight="1" x14ac:dyDescent="0.2">
      <c r="A17" s="9" t="s">
        <v>343</v>
      </c>
      <c r="B17" s="15">
        <f t="shared" si="1"/>
        <v>316</v>
      </c>
      <c r="C17" s="15">
        <v>37</v>
      </c>
      <c r="D17" s="15">
        <v>279</v>
      </c>
      <c r="E17" s="15"/>
      <c r="F17" s="12">
        <v>307</v>
      </c>
      <c r="G17" s="12">
        <v>40</v>
      </c>
      <c r="H17" s="12">
        <v>267</v>
      </c>
      <c r="I17" s="158"/>
      <c r="J17" s="159"/>
      <c r="K17" s="112"/>
      <c r="M17" s="112"/>
      <c r="N17" s="112"/>
    </row>
    <row r="18" spans="1:14" ht="14.1" customHeight="1" x14ac:dyDescent="0.2">
      <c r="A18" s="9" t="s">
        <v>344</v>
      </c>
      <c r="B18" s="15">
        <f t="shared" si="1"/>
        <v>103</v>
      </c>
      <c r="C18" s="15">
        <v>22</v>
      </c>
      <c r="D18" s="15">
        <v>81</v>
      </c>
      <c r="E18" s="15"/>
      <c r="F18" s="12">
        <v>100</v>
      </c>
      <c r="G18" s="12">
        <v>20</v>
      </c>
      <c r="H18" s="12">
        <v>80</v>
      </c>
      <c r="I18" s="158"/>
      <c r="J18" s="159"/>
      <c r="K18" s="112"/>
      <c r="M18" s="112"/>
      <c r="N18" s="112"/>
    </row>
    <row r="19" spans="1:14" ht="14.1" customHeight="1" x14ac:dyDescent="0.2">
      <c r="A19" s="9" t="s">
        <v>345</v>
      </c>
      <c r="B19" s="15">
        <f t="shared" si="1"/>
        <v>95</v>
      </c>
      <c r="C19" s="15">
        <v>63</v>
      </c>
      <c r="D19" s="15">
        <v>32</v>
      </c>
      <c r="E19" s="15"/>
      <c r="F19" s="12">
        <v>82</v>
      </c>
      <c r="G19" s="12">
        <v>57</v>
      </c>
      <c r="H19" s="12">
        <v>25</v>
      </c>
      <c r="I19" s="158"/>
      <c r="J19" s="159"/>
      <c r="K19" s="112"/>
      <c r="M19" s="112"/>
      <c r="N19" s="112"/>
    </row>
    <row r="20" spans="1:14" ht="14.1" customHeight="1" x14ac:dyDescent="0.2">
      <c r="A20" s="9" t="s">
        <v>346</v>
      </c>
      <c r="B20" s="15">
        <f t="shared" si="1"/>
        <v>84</v>
      </c>
      <c r="C20" s="15">
        <v>14</v>
      </c>
      <c r="D20" s="15">
        <v>70</v>
      </c>
      <c r="E20" s="15"/>
      <c r="F20" s="12">
        <v>76</v>
      </c>
      <c r="G20" s="12">
        <v>16</v>
      </c>
      <c r="H20" s="12">
        <v>60</v>
      </c>
      <c r="I20" s="158"/>
      <c r="J20" s="159"/>
      <c r="K20" s="112"/>
      <c r="M20" s="112"/>
      <c r="N20" s="112"/>
    </row>
    <row r="21" spans="1:14" ht="14.1" customHeight="1" x14ac:dyDescent="0.2">
      <c r="A21" s="9" t="s">
        <v>186</v>
      </c>
      <c r="B21" s="15">
        <f t="shared" si="1"/>
        <v>82</v>
      </c>
      <c r="C21" s="15">
        <v>48</v>
      </c>
      <c r="D21" s="15">
        <v>34</v>
      </c>
      <c r="E21" s="15"/>
      <c r="F21" s="12">
        <v>87</v>
      </c>
      <c r="G21" s="12">
        <v>53</v>
      </c>
      <c r="H21" s="12">
        <v>34</v>
      </c>
      <c r="I21" s="158"/>
      <c r="J21" s="159"/>
      <c r="K21" s="112"/>
      <c r="M21" s="112"/>
      <c r="N21" s="112"/>
    </row>
    <row r="22" spans="1:14" ht="14.1" customHeight="1" x14ac:dyDescent="0.2">
      <c r="A22" s="9" t="s">
        <v>54</v>
      </c>
      <c r="B22" s="15">
        <f t="shared" si="1"/>
        <v>142</v>
      </c>
      <c r="C22" s="15">
        <v>56</v>
      </c>
      <c r="D22" s="15">
        <v>86</v>
      </c>
      <c r="E22" s="15"/>
      <c r="F22" s="12">
        <v>140</v>
      </c>
      <c r="G22" s="12">
        <v>58</v>
      </c>
      <c r="H22" s="12">
        <v>82</v>
      </c>
      <c r="I22" s="158"/>
      <c r="J22" s="159"/>
      <c r="K22" s="112"/>
      <c r="M22" s="112"/>
      <c r="N22" s="112"/>
    </row>
    <row r="23" spans="1:14" ht="14.1" customHeight="1" x14ac:dyDescent="0.2">
      <c r="A23" s="141" t="s">
        <v>347</v>
      </c>
      <c r="B23" s="15">
        <f t="shared" si="1"/>
        <v>112</v>
      </c>
      <c r="C23" s="15">
        <v>58</v>
      </c>
      <c r="D23" s="15">
        <v>54</v>
      </c>
      <c r="E23" s="15"/>
      <c r="F23" s="12">
        <v>106</v>
      </c>
      <c r="G23" s="12">
        <v>57</v>
      </c>
      <c r="H23" s="12">
        <v>49</v>
      </c>
      <c r="I23" s="158"/>
      <c r="J23" s="159"/>
      <c r="K23" s="112"/>
      <c r="M23" s="112"/>
      <c r="N23" s="112"/>
    </row>
    <row r="24" spans="1:14" ht="14.1" customHeight="1" x14ac:dyDescent="0.2">
      <c r="A24" s="9" t="s">
        <v>348</v>
      </c>
      <c r="B24" s="15">
        <f t="shared" si="1"/>
        <v>174</v>
      </c>
      <c r="C24" s="15">
        <v>142</v>
      </c>
      <c r="D24" s="15">
        <v>32</v>
      </c>
      <c r="E24" s="15"/>
      <c r="F24" s="12">
        <v>173</v>
      </c>
      <c r="G24" s="12">
        <v>140</v>
      </c>
      <c r="H24" s="12">
        <v>33</v>
      </c>
      <c r="I24" s="158"/>
      <c r="J24" s="159"/>
      <c r="K24" s="112"/>
      <c r="M24" s="112"/>
      <c r="N24" s="112"/>
    </row>
    <row r="25" spans="1:14" ht="14.1" customHeight="1" x14ac:dyDescent="0.2">
      <c r="A25" s="9" t="s">
        <v>349</v>
      </c>
      <c r="B25" s="15">
        <f t="shared" si="1"/>
        <v>130</v>
      </c>
      <c r="C25" s="15">
        <v>86</v>
      </c>
      <c r="D25" s="15">
        <v>44</v>
      </c>
      <c r="E25" s="15"/>
      <c r="F25" s="12">
        <v>126</v>
      </c>
      <c r="G25" s="12">
        <v>80</v>
      </c>
      <c r="H25" s="12">
        <v>46</v>
      </c>
      <c r="I25" s="158"/>
      <c r="J25" s="159"/>
      <c r="K25" s="112"/>
      <c r="M25" s="112"/>
      <c r="N25" s="112"/>
    </row>
    <row r="26" spans="1:14" ht="14.1" customHeight="1" x14ac:dyDescent="0.2">
      <c r="A26" s="141" t="s">
        <v>13</v>
      </c>
      <c r="B26" s="15">
        <f t="shared" si="1"/>
        <v>230</v>
      </c>
      <c r="C26" s="15">
        <v>195</v>
      </c>
      <c r="D26" s="15">
        <v>35</v>
      </c>
      <c r="E26" s="15"/>
      <c r="F26" s="12">
        <v>222</v>
      </c>
      <c r="G26" s="12">
        <v>190</v>
      </c>
      <c r="H26" s="12">
        <v>32</v>
      </c>
      <c r="I26" s="158"/>
      <c r="J26" s="159"/>
      <c r="K26" s="112"/>
      <c r="M26" s="112"/>
      <c r="N26" s="112"/>
    </row>
    <row r="27" spans="1:14" ht="14.1" customHeight="1" x14ac:dyDescent="0.2">
      <c r="A27" s="9" t="s">
        <v>51</v>
      </c>
      <c r="B27" s="15">
        <f t="shared" si="1"/>
        <v>88</v>
      </c>
      <c r="C27" s="15">
        <v>74</v>
      </c>
      <c r="D27" s="15">
        <v>14</v>
      </c>
      <c r="E27" s="15"/>
      <c r="F27" s="12">
        <v>76</v>
      </c>
      <c r="G27" s="12">
        <v>63</v>
      </c>
      <c r="H27" s="12">
        <v>13</v>
      </c>
      <c r="I27" s="158"/>
      <c r="J27" s="159"/>
      <c r="K27" s="112"/>
      <c r="M27" s="112"/>
      <c r="N27" s="112"/>
    </row>
    <row r="28" spans="1:14" ht="14.1" customHeight="1" x14ac:dyDescent="0.2">
      <c r="A28" s="9" t="s">
        <v>350</v>
      </c>
      <c r="B28" s="15">
        <f t="shared" si="1"/>
        <v>104</v>
      </c>
      <c r="C28" s="15">
        <v>90</v>
      </c>
      <c r="D28" s="15">
        <v>14</v>
      </c>
      <c r="E28" s="15"/>
      <c r="F28" s="12">
        <v>111</v>
      </c>
      <c r="G28" s="12">
        <v>91</v>
      </c>
      <c r="H28" s="12">
        <v>20</v>
      </c>
      <c r="I28" s="158"/>
      <c r="J28" s="159"/>
      <c r="K28" s="112"/>
      <c r="M28" s="112"/>
      <c r="N28" s="112"/>
    </row>
    <row r="29" spans="1:14" ht="14.1" customHeight="1" x14ac:dyDescent="0.2">
      <c r="A29" s="39"/>
      <c r="B29" s="142"/>
      <c r="C29" s="142"/>
      <c r="D29" s="142"/>
      <c r="E29" s="142"/>
      <c r="F29" s="142"/>
      <c r="G29" s="142"/>
      <c r="H29" s="142"/>
      <c r="I29" s="135"/>
      <c r="J29" s="135"/>
      <c r="K29" s="134"/>
    </row>
    <row r="30" spans="1:14" ht="14.1" customHeight="1" x14ac:dyDescent="0.2">
      <c r="A30" s="18" t="s">
        <v>0</v>
      </c>
      <c r="B30" s="143"/>
      <c r="C30" s="143"/>
      <c r="D30" s="143"/>
      <c r="E30" s="143"/>
      <c r="F30" s="143"/>
      <c r="G30" s="143"/>
      <c r="H30" s="143"/>
      <c r="I30" s="135"/>
      <c r="J30" s="135"/>
      <c r="K30" s="134"/>
    </row>
    <row r="31" spans="1:14" ht="14.1" customHeight="1" x14ac:dyDescent="0.2">
      <c r="F31" s="3"/>
      <c r="I31" s="135"/>
      <c r="J31" s="135"/>
      <c r="K31" s="134"/>
    </row>
    <row r="32" spans="1:14" ht="14.1" customHeight="1" x14ac:dyDescent="0.2">
      <c r="F32" s="3"/>
      <c r="I32" s="135"/>
      <c r="J32" s="135"/>
      <c r="K32" s="134"/>
    </row>
    <row r="33" spans="6:11" ht="14.1" customHeight="1" x14ac:dyDescent="0.2">
      <c r="F33" s="3"/>
      <c r="I33" s="135"/>
      <c r="J33" s="135"/>
      <c r="K33" s="134"/>
    </row>
    <row r="34" spans="6:11" ht="14.1" customHeight="1" x14ac:dyDescent="0.2">
      <c r="F34" s="3"/>
      <c r="I34" s="135"/>
      <c r="J34" s="135"/>
      <c r="K34" s="134"/>
    </row>
    <row r="35" spans="6:11" ht="14.1" customHeight="1" x14ac:dyDescent="0.2">
      <c r="F35" s="3"/>
      <c r="I35" s="135"/>
      <c r="J35" s="135"/>
      <c r="K35" s="134"/>
    </row>
    <row r="36" spans="6:11" ht="14.1" customHeight="1" x14ac:dyDescent="0.2">
      <c r="F36" s="3"/>
      <c r="I36" s="135"/>
      <c r="J36" s="135"/>
      <c r="K36" s="134"/>
    </row>
    <row r="37" spans="6:11" ht="14.1" customHeight="1" x14ac:dyDescent="0.2">
      <c r="F37" s="3"/>
      <c r="I37" s="15"/>
      <c r="J37" s="15"/>
    </row>
    <row r="38" spans="6:11" ht="14.1" customHeight="1" x14ac:dyDescent="0.2">
      <c r="F38" s="3"/>
      <c r="I38" s="135"/>
      <c r="J38" s="135"/>
    </row>
    <row r="39" spans="6:11" ht="14.1" customHeight="1" x14ac:dyDescent="0.2">
      <c r="F39" s="3"/>
      <c r="I39" s="134"/>
      <c r="J39" s="136"/>
    </row>
    <row r="40" spans="6:11" ht="14.1" customHeight="1" x14ac:dyDescent="0.2">
      <c r="F40" s="3"/>
      <c r="I40" s="137"/>
      <c r="J40" s="135"/>
    </row>
    <row r="41" spans="6:11" ht="14.1" customHeight="1" x14ac:dyDescent="0.2">
      <c r="F41" s="3"/>
      <c r="I41" s="135"/>
      <c r="J41" s="135"/>
    </row>
    <row r="42" spans="6:11" ht="14.1" customHeight="1" x14ac:dyDescent="0.2">
      <c r="F42" s="3"/>
      <c r="I42" s="135"/>
      <c r="J42" s="135"/>
    </row>
    <row r="43" spans="6:11" ht="14.1" customHeight="1" x14ac:dyDescent="0.2">
      <c r="F43" s="3"/>
      <c r="I43" s="135"/>
      <c r="J43" s="135"/>
    </row>
    <row r="44" spans="6:11" ht="14.1" customHeight="1" x14ac:dyDescent="0.2">
      <c r="F44" s="3"/>
      <c r="I44" s="135"/>
      <c r="J44" s="135"/>
    </row>
    <row r="45" spans="6:11" ht="14.1" customHeight="1" x14ac:dyDescent="0.2">
      <c r="F45" s="3"/>
      <c r="I45" s="134"/>
      <c r="J45" s="136"/>
    </row>
    <row r="46" spans="6:11" ht="14.1" customHeight="1" x14ac:dyDescent="0.2">
      <c r="F46" s="3"/>
      <c r="I46" s="137"/>
      <c r="J46" s="135"/>
    </row>
    <row r="47" spans="6:11" ht="14.1" customHeight="1" x14ac:dyDescent="0.2">
      <c r="F47" s="3"/>
      <c r="I47" s="135"/>
      <c r="J47" s="135"/>
    </row>
    <row r="48" spans="6:11" ht="14.1" customHeight="1" x14ac:dyDescent="0.2">
      <c r="F48" s="3"/>
      <c r="I48" s="135"/>
      <c r="J48" s="135"/>
    </row>
    <row r="49" spans="1:10" ht="14.1" customHeight="1" x14ac:dyDescent="0.2">
      <c r="F49" s="3"/>
      <c r="I49" s="135"/>
      <c r="J49" s="135"/>
    </row>
    <row r="50" spans="1:10" ht="14.1" customHeight="1" x14ac:dyDescent="0.2">
      <c r="F50" s="3"/>
      <c r="I50" s="135"/>
      <c r="J50" s="135"/>
    </row>
    <row r="51" spans="1:10" ht="14.1" customHeight="1" x14ac:dyDescent="0.2">
      <c r="F51" s="3"/>
      <c r="I51" s="135"/>
      <c r="J51" s="135"/>
    </row>
    <row r="52" spans="1:10" ht="14.1" customHeight="1" x14ac:dyDescent="0.2">
      <c r="F52" s="3"/>
      <c r="I52" s="135"/>
      <c r="J52" s="135"/>
    </row>
    <row r="53" spans="1:10" ht="14.1" customHeight="1" x14ac:dyDescent="0.2">
      <c r="F53" s="3"/>
      <c r="I53" s="138"/>
      <c r="J53" s="139"/>
    </row>
    <row r="54" spans="1:10" ht="14.1" customHeight="1" x14ac:dyDescent="0.2">
      <c r="F54" s="3"/>
      <c r="I54" s="137"/>
      <c r="J54" s="135"/>
    </row>
    <row r="55" spans="1:10" ht="12.95" customHeight="1" x14ac:dyDescent="0.2">
      <c r="F55" s="3"/>
      <c r="I55" s="134"/>
      <c r="J55" s="134"/>
    </row>
    <row r="56" spans="1:10" ht="11.25" customHeight="1" x14ac:dyDescent="0.2">
      <c r="F56" s="3"/>
      <c r="I56" s="134"/>
      <c r="J56" s="134"/>
    </row>
    <row r="57" spans="1:10" ht="11.25" customHeight="1" x14ac:dyDescent="0.2">
      <c r="F57" s="3"/>
      <c r="I57" s="134"/>
      <c r="J57" s="134"/>
    </row>
    <row r="58" spans="1:10" ht="11.25" customHeight="1" x14ac:dyDescent="0.2">
      <c r="F58" s="3"/>
      <c r="I58" s="134"/>
      <c r="J58" s="134"/>
    </row>
    <row r="59" spans="1:10" ht="11.25" customHeight="1" x14ac:dyDescent="0.2">
      <c r="F59" s="3"/>
    </row>
    <row r="60" spans="1:10" ht="11.25" customHeight="1" x14ac:dyDescent="0.2">
      <c r="F60" s="3"/>
    </row>
    <row r="61" spans="1:10" ht="11.25" customHeight="1" x14ac:dyDescent="0.2">
      <c r="F61" s="3"/>
    </row>
    <row r="62" spans="1:10" ht="11.25" customHeight="1" x14ac:dyDescent="0.2">
      <c r="F62" s="3"/>
    </row>
    <row r="63" spans="1:10" ht="11.25" customHeight="1" x14ac:dyDescent="0.2">
      <c r="A63" s="10"/>
      <c r="B63" s="10"/>
    </row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spans="1:3" ht="14.1" customHeight="1" x14ac:dyDescent="0.2"/>
    <row r="82" spans="1:3" ht="14.1" customHeight="1" x14ac:dyDescent="0.2">
      <c r="A82" s="19"/>
      <c r="B82" s="12"/>
      <c r="C82" s="12"/>
    </row>
    <row r="83" spans="1:3" ht="14.1" customHeight="1" x14ac:dyDescent="0.2">
      <c r="A83" s="19"/>
      <c r="B83" s="11"/>
      <c r="C83" s="11"/>
    </row>
    <row r="84" spans="1:3" ht="14.1" customHeight="1" x14ac:dyDescent="0.2">
      <c r="A84" s="27"/>
      <c r="B84" s="11"/>
      <c r="C84" s="11"/>
    </row>
    <row r="85" spans="1:3" ht="14.1" customHeight="1" x14ac:dyDescent="0.2">
      <c r="A85" s="21"/>
      <c r="B85" s="11"/>
      <c r="C85" s="11"/>
    </row>
    <row r="86" spans="1:3" ht="14.1" customHeight="1" x14ac:dyDescent="0.2">
      <c r="A86" s="19"/>
      <c r="B86" s="11"/>
      <c r="C86" s="11"/>
    </row>
    <row r="87" spans="1:3" ht="14.1" customHeight="1" x14ac:dyDescent="0.2">
      <c r="A87" s="19"/>
      <c r="B87" s="11"/>
      <c r="C87" s="11"/>
    </row>
    <row r="88" spans="1:3" ht="14.1" customHeight="1" x14ac:dyDescent="0.2">
      <c r="A88" s="19"/>
      <c r="B88" s="11"/>
      <c r="C88" s="11"/>
    </row>
    <row r="89" spans="1:3" ht="14.1" customHeight="1" x14ac:dyDescent="0.2"/>
    <row r="90" spans="1:3" ht="14.1" customHeight="1" x14ac:dyDescent="0.2"/>
    <row r="91" spans="1:3" ht="14.1" customHeight="1" x14ac:dyDescent="0.2"/>
    <row r="92" spans="1:3" ht="14.1" customHeight="1" x14ac:dyDescent="0.2"/>
    <row r="93" spans="1:3" ht="14.1" customHeight="1" x14ac:dyDescent="0.2"/>
    <row r="94" spans="1:3" ht="14.1" customHeight="1" x14ac:dyDescent="0.2"/>
    <row r="95" spans="1:3" ht="14.1" customHeight="1" x14ac:dyDescent="0.2"/>
    <row r="96" spans="1:3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</sheetData>
  <phoneticPr fontId="1" type="noConversion"/>
  <conditionalFormatting sqref="K8:K2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10:N28">
    <cfRule type="colorScale" priority="3">
      <colorScale>
        <cfvo type="min"/>
        <cfvo type="max"/>
        <color rgb="FFFCFCFF"/>
        <color rgb="FF63BE7B"/>
      </colorScale>
    </cfRule>
  </conditionalFormatting>
  <conditionalFormatting sqref="M10:M28">
    <cfRule type="colorScale" priority="2">
      <colorScale>
        <cfvo type="min"/>
        <cfvo type="max"/>
        <color rgb="FFFFEF9C"/>
        <color rgb="FF63BE7B"/>
      </colorScale>
    </cfRule>
  </conditionalFormatting>
  <conditionalFormatting sqref="J8:J2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N311"/>
  <sheetViews>
    <sheetView zoomScaleNormal="100" zoomScaleSheetLayoutView="40" workbookViewId="0">
      <selection activeCell="J2" sqref="J2"/>
    </sheetView>
  </sheetViews>
  <sheetFormatPr baseColWidth="10" defaultColWidth="7.42578125" defaultRowHeight="11.25" customHeight="1" x14ac:dyDescent="0.2"/>
  <cols>
    <col min="1" max="1" width="46.28515625" style="3" customWidth="1"/>
    <col min="2" max="4" width="7.28515625" style="3" customWidth="1"/>
    <col min="5" max="5" width="3.42578125" style="3" customWidth="1"/>
    <col min="6" max="6" width="6.7109375" style="3" customWidth="1"/>
    <col min="7" max="7" width="7.140625" style="3" customWidth="1"/>
    <col min="8" max="8" width="6.7109375" style="91" customWidth="1"/>
    <col min="9" max="12" width="7.42578125" style="3" customWidth="1"/>
    <col min="13" max="16383" width="7.42578125" style="3"/>
    <col min="16384" max="16384" width="22.5703125" style="3" customWidth="1"/>
  </cols>
  <sheetData>
    <row r="1" spans="1:14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14" ht="14.1" customHeight="1" x14ac:dyDescent="0.2">
      <c r="H2" s="3"/>
      <c r="J2" s="119" t="s">
        <v>248</v>
      </c>
    </row>
    <row r="3" spans="1:14" ht="14.1" customHeight="1" x14ac:dyDescent="0.2">
      <c r="A3" s="4" t="s">
        <v>504</v>
      </c>
      <c r="F3" s="91"/>
      <c r="H3" s="3"/>
    </row>
    <row r="4" spans="1:14" ht="14.1" customHeight="1" x14ac:dyDescent="0.2">
      <c r="A4" s="4"/>
      <c r="F4" s="91"/>
      <c r="H4" s="3"/>
    </row>
    <row r="5" spans="1:14" ht="14.1" customHeight="1" x14ac:dyDescent="0.2">
      <c r="A5" s="126"/>
      <c r="B5" s="120" t="s">
        <v>465</v>
      </c>
      <c r="C5" s="120"/>
      <c r="D5" s="120"/>
      <c r="E5" s="126"/>
      <c r="F5" s="120" t="s">
        <v>527</v>
      </c>
      <c r="G5" s="120"/>
      <c r="H5" s="120"/>
    </row>
    <row r="6" spans="1:14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</row>
    <row r="7" spans="1:14" ht="14.1" customHeight="1" x14ac:dyDescent="0.2">
      <c r="A7" s="10"/>
      <c r="B7" s="15"/>
      <c r="C7" s="15"/>
      <c r="D7" s="15"/>
      <c r="E7" s="15"/>
      <c r="F7" s="15"/>
      <c r="G7" s="15"/>
      <c r="H7" s="15"/>
    </row>
    <row r="8" spans="1:14" ht="14.1" customHeight="1" x14ac:dyDescent="0.2">
      <c r="A8" s="144" t="s">
        <v>503</v>
      </c>
      <c r="B8" s="15">
        <f>SUM(C8:D8)</f>
        <v>361</v>
      </c>
      <c r="C8" s="15">
        <f>SUM(C10:C33)</f>
        <v>182</v>
      </c>
      <c r="D8" s="15">
        <f>SUM(D10:D33)</f>
        <v>179</v>
      </c>
      <c r="E8" s="15"/>
      <c r="F8" s="15">
        <v>369</v>
      </c>
      <c r="G8" s="15">
        <v>189</v>
      </c>
      <c r="H8" s="15">
        <v>180</v>
      </c>
      <c r="I8" s="12"/>
      <c r="J8" s="159"/>
      <c r="K8" s="159"/>
      <c r="L8" s="15"/>
      <c r="N8" s="112"/>
    </row>
    <row r="9" spans="1:14" ht="14.1" customHeight="1" x14ac:dyDescent="0.2">
      <c r="A9" s="10"/>
      <c r="B9" s="15"/>
      <c r="C9" s="12"/>
      <c r="D9" s="15"/>
      <c r="E9" s="13"/>
      <c r="F9" s="15"/>
      <c r="G9" s="15"/>
      <c r="H9" s="15"/>
      <c r="I9" s="12"/>
      <c r="J9" s="15"/>
      <c r="K9" s="15"/>
      <c r="L9" s="15"/>
    </row>
    <row r="10" spans="1:14" ht="14.1" customHeight="1" x14ac:dyDescent="0.2">
      <c r="A10" s="9" t="s">
        <v>372</v>
      </c>
      <c r="B10" s="15">
        <f>SUM(C10:D10)</f>
        <v>2</v>
      </c>
      <c r="C10" s="15">
        <v>1</v>
      </c>
      <c r="D10" s="15">
        <v>1</v>
      </c>
      <c r="E10" s="15"/>
      <c r="F10" s="15" t="s">
        <v>15</v>
      </c>
      <c r="G10" s="15" t="s">
        <v>15</v>
      </c>
      <c r="H10" s="15" t="s">
        <v>15</v>
      </c>
      <c r="I10" s="12"/>
      <c r="J10" s="15"/>
      <c r="K10" s="15"/>
      <c r="L10" s="15"/>
    </row>
    <row r="11" spans="1:14" ht="14.1" customHeight="1" x14ac:dyDescent="0.2">
      <c r="A11" s="9" t="s">
        <v>352</v>
      </c>
      <c r="B11" s="15" t="s">
        <v>15</v>
      </c>
      <c r="C11" s="15" t="s">
        <v>15</v>
      </c>
      <c r="D11" s="15" t="s">
        <v>15</v>
      </c>
      <c r="E11" s="15"/>
      <c r="F11" s="15" t="s">
        <v>15</v>
      </c>
      <c r="G11" s="15" t="s">
        <v>15</v>
      </c>
      <c r="H11" s="15" t="s">
        <v>15</v>
      </c>
      <c r="I11" s="12"/>
      <c r="J11" s="15"/>
      <c r="K11" s="15"/>
      <c r="L11" s="15"/>
    </row>
    <row r="12" spans="1:14" ht="14.1" customHeight="1" x14ac:dyDescent="0.2">
      <c r="A12" s="9" t="s">
        <v>353</v>
      </c>
      <c r="B12" s="15">
        <f>SUM(C12:D12)</f>
        <v>12</v>
      </c>
      <c r="C12" s="15">
        <v>5</v>
      </c>
      <c r="D12" s="15">
        <v>7</v>
      </c>
      <c r="E12" s="15"/>
      <c r="F12" s="15">
        <v>19</v>
      </c>
      <c r="G12" s="15">
        <v>7</v>
      </c>
      <c r="H12" s="15">
        <v>12</v>
      </c>
      <c r="I12" s="12"/>
      <c r="J12" s="15"/>
      <c r="K12" s="15"/>
      <c r="L12" s="15"/>
    </row>
    <row r="13" spans="1:14" ht="14.1" customHeight="1" x14ac:dyDescent="0.2">
      <c r="A13" s="9" t="s">
        <v>354</v>
      </c>
      <c r="B13" s="15">
        <f>SUM(C13:D13)</f>
        <v>44</v>
      </c>
      <c r="C13" s="15">
        <v>12</v>
      </c>
      <c r="D13" s="15">
        <v>32</v>
      </c>
      <c r="E13" s="15"/>
      <c r="F13" s="15">
        <v>38</v>
      </c>
      <c r="G13" s="15">
        <v>6</v>
      </c>
      <c r="H13" s="15">
        <v>32</v>
      </c>
      <c r="I13" s="12"/>
      <c r="J13" s="15"/>
      <c r="K13" s="15"/>
      <c r="L13" s="15"/>
    </row>
    <row r="14" spans="1:14" ht="14.1" customHeight="1" x14ac:dyDescent="0.2">
      <c r="A14" s="9" t="s">
        <v>355</v>
      </c>
      <c r="B14" s="15">
        <f>SUM(C14:D14)</f>
        <v>15</v>
      </c>
      <c r="C14" s="15">
        <v>7</v>
      </c>
      <c r="D14" s="15">
        <v>8</v>
      </c>
      <c r="E14" s="15"/>
      <c r="F14" s="15">
        <v>30</v>
      </c>
      <c r="G14" s="15">
        <v>12</v>
      </c>
      <c r="H14" s="15">
        <v>18</v>
      </c>
      <c r="I14" s="12"/>
      <c r="J14" s="15"/>
      <c r="K14" s="15"/>
      <c r="L14" s="15"/>
    </row>
    <row r="15" spans="1:14" ht="14.1" customHeight="1" x14ac:dyDescent="0.2">
      <c r="A15" s="9" t="s">
        <v>183</v>
      </c>
      <c r="B15" s="15">
        <f>SUM(C15:D15)</f>
        <v>1</v>
      </c>
      <c r="C15" s="15" t="s">
        <v>15</v>
      </c>
      <c r="D15" s="15">
        <v>1</v>
      </c>
      <c r="E15" s="15"/>
      <c r="F15" s="15">
        <v>1</v>
      </c>
      <c r="G15" s="15" t="s">
        <v>15</v>
      </c>
      <c r="H15" s="15">
        <v>1</v>
      </c>
      <c r="I15" s="12"/>
      <c r="J15" s="15"/>
      <c r="K15" s="15"/>
      <c r="L15" s="15"/>
    </row>
    <row r="16" spans="1:14" ht="14.1" customHeight="1" x14ac:dyDescent="0.2">
      <c r="A16" s="9" t="s">
        <v>182</v>
      </c>
      <c r="B16" s="15" t="s">
        <v>15</v>
      </c>
      <c r="C16" s="15" t="s">
        <v>15</v>
      </c>
      <c r="D16" s="15" t="s">
        <v>15</v>
      </c>
      <c r="E16" s="15"/>
      <c r="F16" s="15" t="s">
        <v>15</v>
      </c>
      <c r="G16" s="15" t="s">
        <v>15</v>
      </c>
      <c r="H16" s="15" t="s">
        <v>15</v>
      </c>
      <c r="I16" s="12"/>
      <c r="J16" s="15"/>
      <c r="K16" s="15"/>
      <c r="L16" s="15"/>
    </row>
    <row r="17" spans="1:12" ht="14.1" customHeight="1" x14ac:dyDescent="0.2">
      <c r="A17" s="9" t="s">
        <v>356</v>
      </c>
      <c r="B17" s="15">
        <f>SUM(C17:D17)</f>
        <v>1</v>
      </c>
      <c r="C17" s="15" t="s">
        <v>144</v>
      </c>
      <c r="D17" s="15">
        <v>1</v>
      </c>
      <c r="E17" s="15"/>
      <c r="F17" s="15">
        <v>1</v>
      </c>
      <c r="G17" s="15" t="s">
        <v>15</v>
      </c>
      <c r="H17" s="15">
        <v>1</v>
      </c>
      <c r="I17" s="12"/>
      <c r="J17" s="15"/>
      <c r="K17" s="15"/>
      <c r="L17" s="15"/>
    </row>
    <row r="18" spans="1:12" ht="14.1" customHeight="1" x14ac:dyDescent="0.2">
      <c r="A18" s="9" t="s">
        <v>357</v>
      </c>
      <c r="B18" s="15">
        <f>SUM(C18:D18)</f>
        <v>12</v>
      </c>
      <c r="C18" s="15">
        <v>8</v>
      </c>
      <c r="D18" s="15">
        <v>4</v>
      </c>
      <c r="E18" s="15"/>
      <c r="F18" s="15">
        <v>19</v>
      </c>
      <c r="G18" s="15">
        <v>6</v>
      </c>
      <c r="H18" s="15">
        <v>13</v>
      </c>
      <c r="I18" s="12"/>
      <c r="J18" s="15"/>
      <c r="K18" s="15"/>
      <c r="L18" s="15"/>
    </row>
    <row r="19" spans="1:12" ht="14.1" customHeight="1" x14ac:dyDescent="0.2">
      <c r="A19" s="9" t="s">
        <v>224</v>
      </c>
      <c r="B19" s="15">
        <f>SUM(C19:D19)</f>
        <v>60</v>
      </c>
      <c r="C19" s="15">
        <v>37</v>
      </c>
      <c r="D19" s="15">
        <v>23</v>
      </c>
      <c r="E19" s="15"/>
      <c r="F19" s="15">
        <v>63</v>
      </c>
      <c r="G19" s="15">
        <v>36</v>
      </c>
      <c r="H19" s="15">
        <v>27</v>
      </c>
      <c r="I19" s="12"/>
      <c r="J19" s="15"/>
      <c r="K19" s="15"/>
      <c r="L19" s="15"/>
    </row>
    <row r="20" spans="1:12" ht="14.1" customHeight="1" x14ac:dyDescent="0.2">
      <c r="A20" s="9" t="s">
        <v>358</v>
      </c>
      <c r="B20" s="15" t="s">
        <v>15</v>
      </c>
      <c r="C20" s="15" t="s">
        <v>15</v>
      </c>
      <c r="D20" s="15" t="s">
        <v>15</v>
      </c>
      <c r="E20" s="15"/>
      <c r="F20" s="15" t="s">
        <v>15</v>
      </c>
      <c r="G20" s="15" t="s">
        <v>15</v>
      </c>
      <c r="H20" s="15" t="s">
        <v>15</v>
      </c>
      <c r="I20" s="12"/>
      <c r="J20" s="15"/>
      <c r="K20" s="15"/>
      <c r="L20" s="15"/>
    </row>
    <row r="21" spans="1:12" ht="14.1" customHeight="1" x14ac:dyDescent="0.2">
      <c r="A21" s="9" t="s">
        <v>359</v>
      </c>
      <c r="B21" s="15">
        <f t="shared" ref="B21:B33" si="0">SUM(C21:D21)</f>
        <v>19</v>
      </c>
      <c r="C21" s="15">
        <v>8</v>
      </c>
      <c r="D21" s="15">
        <v>11</v>
      </c>
      <c r="E21" s="15"/>
      <c r="F21" s="15">
        <v>16</v>
      </c>
      <c r="G21" s="15">
        <v>5</v>
      </c>
      <c r="H21" s="15">
        <v>11</v>
      </c>
      <c r="I21" s="12"/>
      <c r="J21" s="12"/>
      <c r="L21" s="35"/>
    </row>
    <row r="22" spans="1:12" ht="14.1" customHeight="1" x14ac:dyDescent="0.2">
      <c r="A22" s="9" t="s">
        <v>360</v>
      </c>
      <c r="B22" s="15">
        <f t="shared" si="0"/>
        <v>2</v>
      </c>
      <c r="C22" s="15" t="s">
        <v>15</v>
      </c>
      <c r="D22" s="15">
        <v>2</v>
      </c>
      <c r="E22" s="15"/>
      <c r="F22" s="15">
        <v>3</v>
      </c>
      <c r="G22" s="15">
        <v>2</v>
      </c>
      <c r="H22" s="15">
        <v>1</v>
      </c>
      <c r="I22" s="12"/>
      <c r="J22" s="12"/>
      <c r="K22" s="12"/>
      <c r="L22" s="15"/>
    </row>
    <row r="23" spans="1:12" ht="14.1" customHeight="1" x14ac:dyDescent="0.2">
      <c r="A23" s="9" t="s">
        <v>361</v>
      </c>
      <c r="B23" s="15">
        <f t="shared" si="0"/>
        <v>6</v>
      </c>
      <c r="C23" s="15">
        <v>4</v>
      </c>
      <c r="D23" s="15">
        <v>2</v>
      </c>
      <c r="E23" s="15"/>
      <c r="F23" s="15">
        <v>9</v>
      </c>
      <c r="G23" s="15">
        <v>7</v>
      </c>
      <c r="H23" s="15">
        <v>2</v>
      </c>
      <c r="I23" s="12"/>
      <c r="J23" s="15"/>
      <c r="K23" s="15"/>
      <c r="L23" s="15"/>
    </row>
    <row r="24" spans="1:12" ht="14.1" customHeight="1" x14ac:dyDescent="0.2">
      <c r="A24" s="9" t="s">
        <v>362</v>
      </c>
      <c r="B24" s="15">
        <f t="shared" si="0"/>
        <v>46</v>
      </c>
      <c r="C24" s="15">
        <v>37</v>
      </c>
      <c r="D24" s="15">
        <v>9</v>
      </c>
      <c r="E24" s="15"/>
      <c r="F24" s="15">
        <v>42</v>
      </c>
      <c r="G24" s="15">
        <v>37</v>
      </c>
      <c r="H24" s="15">
        <v>5</v>
      </c>
      <c r="I24" s="12"/>
      <c r="J24" s="15"/>
      <c r="K24" s="15"/>
      <c r="L24" s="15"/>
    </row>
    <row r="25" spans="1:12" ht="14.1" customHeight="1" x14ac:dyDescent="0.2">
      <c r="A25" s="9" t="s">
        <v>363</v>
      </c>
      <c r="B25" s="15">
        <f t="shared" si="0"/>
        <v>13</v>
      </c>
      <c r="C25" s="15">
        <v>12</v>
      </c>
      <c r="D25" s="15">
        <v>1</v>
      </c>
      <c r="E25" s="15"/>
      <c r="F25" s="15">
        <v>12</v>
      </c>
      <c r="G25" s="15">
        <v>9</v>
      </c>
      <c r="H25" s="15">
        <v>3</v>
      </c>
      <c r="I25" s="12"/>
      <c r="J25" s="15"/>
      <c r="K25" s="15"/>
      <c r="L25" s="15"/>
    </row>
    <row r="26" spans="1:12" ht="14.1" customHeight="1" x14ac:dyDescent="0.2">
      <c r="A26" s="9" t="s">
        <v>364</v>
      </c>
      <c r="B26" s="15">
        <f t="shared" si="0"/>
        <v>13</v>
      </c>
      <c r="C26" s="15">
        <v>9</v>
      </c>
      <c r="D26" s="15">
        <v>4</v>
      </c>
      <c r="E26" s="15"/>
      <c r="F26" s="15">
        <v>19</v>
      </c>
      <c r="G26" s="15">
        <v>10</v>
      </c>
      <c r="H26" s="15">
        <v>9</v>
      </c>
      <c r="I26" s="12"/>
      <c r="J26" s="15"/>
      <c r="K26" s="15"/>
      <c r="L26" s="15"/>
    </row>
    <row r="27" spans="1:12" ht="14.1" customHeight="1" x14ac:dyDescent="0.2">
      <c r="A27" s="9" t="s">
        <v>371</v>
      </c>
      <c r="B27" s="15">
        <f t="shared" si="0"/>
        <v>13</v>
      </c>
      <c r="C27" s="15">
        <v>5</v>
      </c>
      <c r="D27" s="15">
        <v>8</v>
      </c>
      <c r="E27" s="15"/>
      <c r="F27" s="15">
        <v>8</v>
      </c>
      <c r="G27" s="15">
        <v>6</v>
      </c>
      <c r="H27" s="15">
        <v>2</v>
      </c>
      <c r="I27" s="12"/>
      <c r="J27" s="12"/>
    </row>
    <row r="28" spans="1:12" ht="14.1" customHeight="1" x14ac:dyDescent="0.2">
      <c r="A28" s="9" t="s">
        <v>370</v>
      </c>
      <c r="B28" s="15">
        <f t="shared" si="0"/>
        <v>11</v>
      </c>
      <c r="C28" s="15">
        <v>6</v>
      </c>
      <c r="D28" s="15">
        <v>5</v>
      </c>
      <c r="E28" s="15"/>
      <c r="F28" s="15">
        <v>8</v>
      </c>
      <c r="G28" s="15">
        <v>3</v>
      </c>
      <c r="H28" s="15">
        <v>5</v>
      </c>
      <c r="I28" s="11"/>
      <c r="J28" s="12"/>
      <c r="K28" s="12"/>
      <c r="L28" s="12"/>
    </row>
    <row r="29" spans="1:12" ht="14.1" customHeight="1" x14ac:dyDescent="0.2">
      <c r="A29" s="9" t="s">
        <v>369</v>
      </c>
      <c r="B29" s="15">
        <f t="shared" si="0"/>
        <v>20</v>
      </c>
      <c r="C29" s="15">
        <v>13</v>
      </c>
      <c r="D29" s="15">
        <v>7</v>
      </c>
      <c r="E29" s="15"/>
      <c r="F29" s="15">
        <v>25</v>
      </c>
      <c r="G29" s="15">
        <v>19</v>
      </c>
      <c r="H29" s="15">
        <v>6</v>
      </c>
      <c r="I29" s="12"/>
      <c r="J29" s="15"/>
      <c r="K29" s="15"/>
      <c r="L29" s="15"/>
    </row>
    <row r="30" spans="1:12" ht="14.1" customHeight="1" x14ac:dyDescent="0.2">
      <c r="A30" s="9" t="s">
        <v>368</v>
      </c>
      <c r="B30" s="15">
        <f t="shared" si="0"/>
        <v>29</v>
      </c>
      <c r="C30" s="15">
        <v>5</v>
      </c>
      <c r="D30" s="15">
        <v>24</v>
      </c>
      <c r="E30" s="15"/>
      <c r="F30" s="15">
        <v>14</v>
      </c>
      <c r="G30" s="15">
        <v>3</v>
      </c>
      <c r="H30" s="15">
        <v>11</v>
      </c>
      <c r="I30" s="48"/>
      <c r="J30" s="15"/>
      <c r="K30" s="15"/>
      <c r="L30" s="15"/>
    </row>
    <row r="31" spans="1:12" ht="14.1" customHeight="1" x14ac:dyDescent="0.2">
      <c r="A31" s="9" t="s">
        <v>367</v>
      </c>
      <c r="B31" s="15">
        <f t="shared" si="0"/>
        <v>19</v>
      </c>
      <c r="C31" s="15">
        <v>3</v>
      </c>
      <c r="D31" s="15">
        <v>16</v>
      </c>
      <c r="E31" s="15"/>
      <c r="F31" s="15">
        <v>19</v>
      </c>
      <c r="G31" s="15">
        <v>4</v>
      </c>
      <c r="H31" s="15">
        <v>15</v>
      </c>
      <c r="I31" s="12"/>
      <c r="J31" s="15"/>
      <c r="K31" s="15"/>
      <c r="L31" s="15"/>
    </row>
    <row r="32" spans="1:12" ht="14.1" customHeight="1" x14ac:dyDescent="0.2">
      <c r="A32" s="9" t="s">
        <v>365</v>
      </c>
      <c r="B32" s="15">
        <f t="shared" si="0"/>
        <v>13</v>
      </c>
      <c r="C32" s="15">
        <v>4</v>
      </c>
      <c r="D32" s="15">
        <v>9</v>
      </c>
      <c r="E32" s="15"/>
      <c r="F32" s="15">
        <v>14</v>
      </c>
      <c r="G32" s="15">
        <v>11</v>
      </c>
      <c r="H32" s="15">
        <v>3</v>
      </c>
      <c r="I32" s="12"/>
      <c r="J32" s="15"/>
      <c r="K32" s="15"/>
      <c r="L32" s="15"/>
    </row>
    <row r="33" spans="1:12" ht="14.1" customHeight="1" x14ac:dyDescent="0.2">
      <c r="A33" s="9" t="s">
        <v>366</v>
      </c>
      <c r="B33" s="15">
        <f t="shared" si="0"/>
        <v>10</v>
      </c>
      <c r="C33" s="15">
        <v>6</v>
      </c>
      <c r="D33" s="15">
        <v>4</v>
      </c>
      <c r="E33" s="15"/>
      <c r="F33" s="15">
        <v>9</v>
      </c>
      <c r="G33" s="15">
        <v>6</v>
      </c>
      <c r="H33" s="15">
        <v>3</v>
      </c>
      <c r="I33" s="12"/>
      <c r="J33" s="15"/>
      <c r="K33" s="15"/>
      <c r="L33" s="15"/>
    </row>
    <row r="34" spans="1:12" ht="14.1" customHeight="1" x14ac:dyDescent="0.2">
      <c r="A34" s="39"/>
      <c r="B34" s="142"/>
      <c r="C34" s="142"/>
      <c r="D34" s="142"/>
      <c r="E34" s="142"/>
      <c r="F34" s="142"/>
      <c r="G34" s="142"/>
      <c r="H34" s="142"/>
      <c r="I34" s="12"/>
      <c r="J34" s="15"/>
      <c r="K34" s="15"/>
      <c r="L34" s="15"/>
    </row>
    <row r="35" spans="1:12" ht="14.1" customHeight="1" x14ac:dyDescent="0.2">
      <c r="A35" s="18" t="s">
        <v>0</v>
      </c>
      <c r="B35" s="143"/>
      <c r="C35" s="143"/>
      <c r="D35" s="143"/>
      <c r="E35" s="143"/>
      <c r="F35" s="143"/>
      <c r="G35" s="143"/>
      <c r="H35" s="143"/>
      <c r="I35" s="12"/>
      <c r="J35" s="12"/>
      <c r="K35" s="12"/>
      <c r="L35" s="12"/>
    </row>
    <row r="36" spans="1:12" ht="14.1" customHeight="1" x14ac:dyDescent="0.2">
      <c r="A36" s="77"/>
      <c r="B36" s="12"/>
      <c r="C36" s="12"/>
      <c r="D36" s="15"/>
      <c r="E36" s="15"/>
      <c r="F36" s="15"/>
      <c r="G36" s="13"/>
      <c r="H36" s="48"/>
      <c r="I36" s="12"/>
      <c r="J36" s="15"/>
      <c r="K36" s="15"/>
      <c r="L36" s="15"/>
    </row>
    <row r="37" spans="1:12" ht="14.1" customHeight="1" x14ac:dyDescent="0.2">
      <c r="A37" s="77"/>
      <c r="B37" s="12"/>
      <c r="C37" s="12"/>
      <c r="D37" s="12"/>
      <c r="E37" s="12"/>
      <c r="F37" s="12"/>
      <c r="G37" s="13"/>
      <c r="H37" s="48"/>
      <c r="I37" s="12"/>
      <c r="J37" s="12"/>
      <c r="K37" s="12"/>
      <c r="L37" s="12"/>
    </row>
    <row r="38" spans="1:12" ht="14.1" customHeight="1" x14ac:dyDescent="0.2">
      <c r="A38" s="10"/>
      <c r="B38" s="12"/>
      <c r="C38" s="12"/>
      <c r="D38" s="12"/>
      <c r="E38" s="12"/>
      <c r="F38" s="12"/>
      <c r="G38" s="13"/>
      <c r="H38" s="48"/>
      <c r="I38" s="12"/>
      <c r="J38" s="12"/>
      <c r="K38" s="12"/>
      <c r="L38" s="12"/>
    </row>
    <row r="39" spans="1:12" ht="14.1" customHeight="1" x14ac:dyDescent="0.2">
      <c r="A39" s="77"/>
      <c r="B39" s="12"/>
      <c r="C39" s="12"/>
      <c r="D39" s="12"/>
      <c r="E39" s="12"/>
      <c r="F39" s="12"/>
      <c r="G39" s="13"/>
      <c r="H39" s="48"/>
      <c r="I39" s="12"/>
      <c r="J39" s="12"/>
      <c r="K39" s="12"/>
      <c r="L39" s="12"/>
    </row>
    <row r="40" spans="1:12" ht="14.1" customHeight="1" x14ac:dyDescent="0.2">
      <c r="A40" s="77"/>
      <c r="B40" s="12"/>
      <c r="C40" s="12"/>
      <c r="D40" s="12"/>
      <c r="E40" s="12"/>
      <c r="F40" s="12"/>
      <c r="G40" s="13"/>
      <c r="H40" s="48"/>
      <c r="I40" s="12"/>
      <c r="J40" s="12"/>
      <c r="K40" s="12"/>
      <c r="L40" s="12"/>
    </row>
    <row r="41" spans="1:12" ht="14.1" customHeight="1" x14ac:dyDescent="0.2">
      <c r="A41" s="77"/>
      <c r="B41" s="12"/>
      <c r="C41" s="12"/>
      <c r="D41" s="12"/>
      <c r="E41" s="12"/>
      <c r="F41" s="12"/>
      <c r="G41" s="13"/>
      <c r="H41" s="48"/>
      <c r="I41" s="12"/>
      <c r="J41" s="12"/>
      <c r="K41" s="12"/>
      <c r="L41" s="12"/>
    </row>
    <row r="42" spans="1:12" ht="14.1" customHeight="1" x14ac:dyDescent="0.2">
      <c r="A42" s="77"/>
      <c r="B42" s="12"/>
      <c r="C42" s="12"/>
      <c r="D42" s="12"/>
      <c r="E42" s="12"/>
      <c r="F42" s="12"/>
      <c r="G42" s="13"/>
      <c r="H42" s="48"/>
      <c r="I42" s="12"/>
      <c r="J42" s="12"/>
      <c r="K42" s="12"/>
      <c r="L42" s="12"/>
    </row>
    <row r="43" spans="1:12" ht="14.1" customHeight="1" x14ac:dyDescent="0.2">
      <c r="A43" s="10"/>
      <c r="B43" s="12"/>
      <c r="C43" s="12"/>
      <c r="D43" s="12"/>
      <c r="E43" s="12"/>
      <c r="F43" s="12"/>
      <c r="G43" s="13"/>
      <c r="H43" s="48"/>
      <c r="I43" s="12"/>
      <c r="J43" s="12"/>
      <c r="K43" s="12"/>
      <c r="L43" s="12"/>
    </row>
    <row r="44" spans="1:12" ht="14.1" customHeight="1" x14ac:dyDescent="0.2">
      <c r="A44" s="77"/>
      <c r="F44" s="12"/>
      <c r="G44" s="13"/>
      <c r="H44" s="48"/>
      <c r="I44" s="12"/>
      <c r="J44" s="12"/>
      <c r="K44" s="12"/>
      <c r="L44" s="12"/>
    </row>
    <row r="45" spans="1:12" ht="14.1" customHeight="1" x14ac:dyDescent="0.2">
      <c r="A45" s="77"/>
      <c r="B45" s="12"/>
      <c r="C45" s="12"/>
      <c r="D45" s="12"/>
      <c r="E45" s="12"/>
      <c r="F45" s="12"/>
      <c r="G45" s="13"/>
      <c r="H45" s="48"/>
      <c r="I45" s="12"/>
      <c r="J45" s="12"/>
      <c r="K45" s="12"/>
      <c r="L45" s="12"/>
    </row>
    <row r="46" spans="1:12" ht="14.1" customHeight="1" x14ac:dyDescent="0.2">
      <c r="A46" s="77"/>
      <c r="B46" s="12"/>
      <c r="C46" s="12"/>
      <c r="D46" s="12"/>
      <c r="E46" s="12"/>
      <c r="F46" s="12"/>
      <c r="G46" s="13"/>
      <c r="H46" s="48"/>
      <c r="I46" s="12"/>
      <c r="J46" s="12"/>
      <c r="K46" s="12"/>
      <c r="L46" s="12"/>
    </row>
    <row r="47" spans="1:12" s="10" customFormat="1" ht="12.95" customHeight="1" x14ac:dyDescent="0.2">
      <c r="A47"/>
      <c r="B47"/>
      <c r="C47"/>
      <c r="D47"/>
      <c r="E47"/>
      <c r="F47"/>
      <c r="G47"/>
      <c r="H47" s="12"/>
      <c r="I47" s="12"/>
    </row>
    <row r="48" spans="1:12" ht="14.1" customHeight="1" x14ac:dyDescent="0.2">
      <c r="A48"/>
      <c r="B48"/>
      <c r="C48"/>
      <c r="D48"/>
      <c r="E48"/>
      <c r="F48"/>
      <c r="G48"/>
      <c r="H48" s="3"/>
    </row>
    <row r="49" spans="1:12" ht="14.1" customHeight="1" x14ac:dyDescent="0.2">
      <c r="A49" s="19"/>
      <c r="B49" s="11"/>
      <c r="C49" s="12"/>
      <c r="D49" s="12"/>
      <c r="E49" s="12"/>
      <c r="F49" s="12"/>
      <c r="H49" s="12"/>
      <c r="I49" s="12"/>
      <c r="J49" s="12"/>
      <c r="K49" s="12"/>
      <c r="L49" s="12"/>
    </row>
    <row r="50" spans="1:12" ht="14.1" customHeight="1" x14ac:dyDescent="0.2">
      <c r="A50" s="27"/>
      <c r="B50" s="11"/>
      <c r="C50" s="11"/>
      <c r="D50" s="11"/>
      <c r="E50" s="11"/>
      <c r="F50" s="11"/>
      <c r="H50" s="12"/>
      <c r="I50" s="12"/>
      <c r="J50" s="12"/>
      <c r="K50" s="12"/>
      <c r="L50" s="12"/>
    </row>
    <row r="51" spans="1:12" ht="14.1" customHeight="1" x14ac:dyDescent="0.2">
      <c r="A51" s="21"/>
      <c r="B51" s="11"/>
      <c r="C51" s="11"/>
      <c r="D51" s="11"/>
      <c r="E51" s="11"/>
      <c r="F51" s="11"/>
      <c r="H51" s="12"/>
      <c r="I51" s="12"/>
      <c r="J51" s="12"/>
      <c r="K51" s="12"/>
      <c r="L51" s="12"/>
    </row>
    <row r="52" spans="1:12" ht="14.1" customHeight="1" x14ac:dyDescent="0.2">
      <c r="A52" s="19"/>
      <c r="B52" s="11"/>
      <c r="C52" s="11"/>
      <c r="D52" s="11"/>
      <c r="E52" s="11"/>
      <c r="F52" s="11"/>
      <c r="H52" s="12"/>
      <c r="I52" s="12"/>
      <c r="J52" s="12"/>
      <c r="K52" s="12"/>
      <c r="L52" s="12"/>
    </row>
    <row r="53" spans="1:12" ht="14.1" customHeight="1" x14ac:dyDescent="0.2">
      <c r="A53" s="19"/>
      <c r="B53" s="11"/>
      <c r="C53" s="11"/>
      <c r="D53" s="11"/>
      <c r="E53" s="11"/>
      <c r="F53" s="11"/>
      <c r="H53" s="12"/>
      <c r="I53" s="12"/>
      <c r="J53" s="12"/>
      <c r="K53" s="12"/>
      <c r="L53" s="12"/>
    </row>
    <row r="54" spans="1:12" ht="14.1" customHeight="1" x14ac:dyDescent="0.2">
      <c r="A54" s="19"/>
      <c r="B54" s="11"/>
      <c r="C54" s="11"/>
      <c r="D54" s="11"/>
      <c r="E54" s="11"/>
      <c r="F54" s="11"/>
      <c r="H54" s="12"/>
      <c r="I54" s="12"/>
      <c r="J54" s="12"/>
      <c r="K54" s="12"/>
      <c r="L54" s="12"/>
    </row>
    <row r="55" spans="1:12" ht="14.1" customHeight="1" x14ac:dyDescent="0.2">
      <c r="H55" s="12"/>
      <c r="I55" s="12"/>
      <c r="J55" s="12"/>
      <c r="K55" s="12"/>
      <c r="L55" s="12"/>
    </row>
    <row r="56" spans="1:12" ht="14.1" customHeight="1" x14ac:dyDescent="0.2">
      <c r="H56" s="12"/>
      <c r="I56" s="12"/>
      <c r="J56" s="12"/>
      <c r="K56" s="12"/>
      <c r="L56" s="12"/>
    </row>
    <row r="57" spans="1:12" ht="14.1" customHeight="1" x14ac:dyDescent="0.2">
      <c r="H57" s="12"/>
      <c r="I57" s="12"/>
      <c r="J57" s="12"/>
      <c r="K57" s="12"/>
      <c r="L57" s="12"/>
    </row>
    <row r="58" spans="1:12" ht="14.1" customHeight="1" x14ac:dyDescent="0.2">
      <c r="H58" s="12"/>
      <c r="I58" s="12"/>
      <c r="J58" s="12"/>
      <c r="K58" s="12"/>
      <c r="L58" s="15"/>
    </row>
    <row r="59" spans="1:12" ht="14.1" customHeight="1" x14ac:dyDescent="0.2">
      <c r="H59" s="12"/>
      <c r="I59" s="12"/>
      <c r="J59" s="12"/>
      <c r="K59" s="12"/>
      <c r="L59" s="15"/>
    </row>
    <row r="60" spans="1:12" ht="14.1" customHeight="1" x14ac:dyDescent="0.2">
      <c r="H60" s="12"/>
      <c r="I60" s="12"/>
      <c r="J60" s="12"/>
      <c r="K60" s="12"/>
      <c r="L60" s="15"/>
    </row>
    <row r="61" spans="1:12" ht="14.1" customHeight="1" x14ac:dyDescent="0.2">
      <c r="H61" s="12"/>
      <c r="I61" s="12"/>
      <c r="J61" s="12"/>
      <c r="K61" s="12"/>
      <c r="L61" s="15"/>
    </row>
    <row r="62" spans="1:12" ht="14.1" customHeight="1" x14ac:dyDescent="0.2">
      <c r="H62" s="12"/>
      <c r="I62" s="12"/>
      <c r="J62" s="12"/>
      <c r="K62" s="12"/>
      <c r="L62" s="15"/>
    </row>
    <row r="63" spans="1:12" ht="14.1" customHeight="1" x14ac:dyDescent="0.2">
      <c r="H63" s="12"/>
      <c r="I63" s="12"/>
      <c r="J63" s="12"/>
      <c r="K63" s="12"/>
      <c r="L63" s="15"/>
    </row>
    <row r="64" spans="1:12" ht="14.1" customHeight="1" x14ac:dyDescent="0.2">
      <c r="H64" s="12"/>
      <c r="I64" s="12"/>
      <c r="J64" s="12"/>
      <c r="K64" s="12"/>
      <c r="L64" s="15"/>
    </row>
    <row r="65" spans="8:12" ht="14.1" customHeight="1" x14ac:dyDescent="0.2">
      <c r="H65" s="12"/>
      <c r="I65" s="12"/>
      <c r="J65" s="12"/>
      <c r="K65" s="12"/>
      <c r="L65" s="15"/>
    </row>
    <row r="66" spans="8:12" ht="14.1" customHeight="1" x14ac:dyDescent="0.2">
      <c r="H66" s="12"/>
      <c r="I66" s="12"/>
      <c r="J66" s="12"/>
      <c r="K66" s="15"/>
      <c r="L66" s="15"/>
    </row>
    <row r="67" spans="8:12" ht="14.1" customHeight="1" x14ac:dyDescent="0.2">
      <c r="H67" s="12"/>
      <c r="I67" s="12"/>
      <c r="J67" s="12"/>
      <c r="K67" s="12"/>
      <c r="L67" s="15"/>
    </row>
    <row r="68" spans="8:12" ht="14.1" customHeight="1" x14ac:dyDescent="0.2">
      <c r="H68" s="12"/>
      <c r="I68" s="12"/>
      <c r="J68" s="12"/>
      <c r="K68" s="12"/>
      <c r="L68" s="15"/>
    </row>
    <row r="69" spans="8:12" ht="14.1" customHeight="1" x14ac:dyDescent="0.2">
      <c r="H69" s="12"/>
      <c r="I69" s="12"/>
      <c r="J69" s="12"/>
      <c r="K69" s="12"/>
      <c r="L69" s="15"/>
    </row>
    <row r="70" spans="8:12" ht="14.1" customHeight="1" x14ac:dyDescent="0.2">
      <c r="H70" s="12"/>
      <c r="I70" s="12"/>
      <c r="J70" s="12"/>
      <c r="K70" s="12"/>
      <c r="L70" s="15"/>
    </row>
    <row r="71" spans="8:12" ht="14.1" customHeight="1" x14ac:dyDescent="0.2">
      <c r="H71" s="12"/>
      <c r="I71" s="12"/>
      <c r="J71" s="12"/>
      <c r="K71" s="12"/>
      <c r="L71" s="15"/>
    </row>
    <row r="72" spans="8:12" ht="14.1" customHeight="1" x14ac:dyDescent="0.2">
      <c r="H72" s="12"/>
      <c r="I72" s="12"/>
      <c r="J72" s="12"/>
      <c r="K72" s="12"/>
      <c r="L72" s="15"/>
    </row>
    <row r="73" spans="8:12" ht="14.1" customHeight="1" x14ac:dyDescent="0.2">
      <c r="H73" s="12"/>
      <c r="I73" s="12"/>
      <c r="J73" s="12"/>
      <c r="K73" s="12"/>
      <c r="L73" s="15"/>
    </row>
    <row r="74" spans="8:12" ht="14.1" customHeight="1" x14ac:dyDescent="0.2"/>
    <row r="75" spans="8:12" ht="14.1" customHeight="1" x14ac:dyDescent="0.2"/>
    <row r="76" spans="8:12" ht="14.1" customHeight="1" x14ac:dyDescent="0.2"/>
    <row r="77" spans="8:12" ht="14.1" customHeight="1" x14ac:dyDescent="0.2"/>
    <row r="78" spans="8:12" ht="14.1" customHeight="1" x14ac:dyDescent="0.2"/>
    <row r="79" spans="8:12" ht="14.1" customHeight="1" x14ac:dyDescent="0.2"/>
    <row r="80" spans="8:12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2"/>
  <dimension ref="A1:XFD304"/>
  <sheetViews>
    <sheetView zoomScaleNormal="100" zoomScaleSheetLayoutView="40" workbookViewId="0">
      <selection activeCell="J2" sqref="J2"/>
    </sheetView>
  </sheetViews>
  <sheetFormatPr baseColWidth="10" defaultColWidth="7.42578125" defaultRowHeight="11.25" customHeight="1" x14ac:dyDescent="0.2"/>
  <cols>
    <col min="1" max="1" width="50.28515625" style="3" customWidth="1"/>
    <col min="2" max="2" width="5.7109375" style="3" customWidth="1"/>
    <col min="3" max="3" width="7.5703125" style="3" customWidth="1"/>
    <col min="4" max="4" width="6.42578125" style="3" customWidth="1"/>
    <col min="5" max="5" width="3.140625" style="3" customWidth="1"/>
    <col min="6" max="7" width="6.28515625" style="3" customWidth="1"/>
    <col min="8" max="8" width="6.28515625" style="91" customWidth="1"/>
    <col min="9" max="9" width="8.7109375" style="3" customWidth="1"/>
    <col min="10" max="10" width="6.140625" style="3" customWidth="1"/>
    <col min="11" max="11" width="7.42578125" style="3" customWidth="1"/>
    <col min="12" max="12" width="6.5703125" style="10" customWidth="1"/>
    <col min="13" max="15" width="7.42578125" style="3"/>
    <col min="17" max="16384" width="7.42578125" style="3"/>
  </cols>
  <sheetData>
    <row r="1" spans="1:21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21" ht="14.1" customHeight="1" x14ac:dyDescent="0.2">
      <c r="H2" s="3"/>
      <c r="J2" s="119" t="s">
        <v>248</v>
      </c>
    </row>
    <row r="3" spans="1:21" ht="14.1" customHeight="1" x14ac:dyDescent="0.2">
      <c r="A3" s="22" t="s">
        <v>505</v>
      </c>
    </row>
    <row r="4" spans="1:21" ht="14.1" customHeight="1" x14ac:dyDescent="0.2">
      <c r="A4" s="5"/>
      <c r="B4" s="6"/>
      <c r="C4" s="6"/>
      <c r="D4" s="6"/>
      <c r="E4" s="6"/>
      <c r="F4" s="6"/>
    </row>
    <row r="5" spans="1:21" ht="14.1" customHeight="1" x14ac:dyDescent="0.2">
      <c r="A5" s="126"/>
      <c r="B5" s="120" t="s">
        <v>465</v>
      </c>
      <c r="C5" s="120"/>
      <c r="D5" s="120"/>
      <c r="E5" s="126"/>
      <c r="F5" s="120" t="s">
        <v>527</v>
      </c>
      <c r="G5" s="120"/>
      <c r="H5" s="120"/>
    </row>
    <row r="6" spans="1:21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</row>
    <row r="7" spans="1:21" ht="14.1" customHeight="1" x14ac:dyDescent="0.2">
      <c r="A7" s="45"/>
      <c r="B7" s="12"/>
      <c r="C7" s="45"/>
      <c r="D7" s="48"/>
      <c r="E7" s="12"/>
      <c r="F7" s="12"/>
      <c r="G7" s="45"/>
      <c r="H7" s="48"/>
      <c r="L7" s="15"/>
    </row>
    <row r="8" spans="1:21" ht="13.9" customHeight="1" x14ac:dyDescent="0.2">
      <c r="A8" s="144" t="s">
        <v>503</v>
      </c>
      <c r="B8" s="15">
        <v>413</v>
      </c>
      <c r="C8" s="15">
        <v>211</v>
      </c>
      <c r="D8" s="15">
        <v>202</v>
      </c>
      <c r="E8" s="15"/>
      <c r="F8" s="15">
        <f>SUM(F9:F44)</f>
        <v>284</v>
      </c>
      <c r="G8" s="15">
        <f>SUM(G9:G44)</f>
        <v>145</v>
      </c>
      <c r="H8" s="15">
        <f>SUM(H9:H44)</f>
        <v>139</v>
      </c>
      <c r="J8" s="152"/>
      <c r="K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3.9" customHeight="1" x14ac:dyDescent="0.2">
      <c r="A9" s="9" t="s">
        <v>528</v>
      </c>
      <c r="B9" s="15"/>
      <c r="C9" s="15"/>
      <c r="D9" s="15"/>
      <c r="E9" s="15"/>
      <c r="F9" s="15">
        <f>SUM(G9:H9)</f>
        <v>3</v>
      </c>
      <c r="G9" s="15">
        <v>3</v>
      </c>
      <c r="H9" s="15" t="s">
        <v>15</v>
      </c>
      <c r="J9" s="152"/>
      <c r="K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3.9" customHeight="1" x14ac:dyDescent="0.2">
      <c r="A10" s="9" t="s">
        <v>188</v>
      </c>
      <c r="B10" s="15">
        <f>SUM(C10:D10)</f>
        <v>5</v>
      </c>
      <c r="C10" s="15">
        <v>4</v>
      </c>
      <c r="D10" s="15">
        <v>1</v>
      </c>
      <c r="E10" s="15"/>
      <c r="F10" s="15">
        <f>SUM(G10:H10)</f>
        <v>3</v>
      </c>
      <c r="G10" s="15">
        <v>2</v>
      </c>
      <c r="H10" s="15">
        <v>1</v>
      </c>
      <c r="K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3.9" customHeight="1" x14ac:dyDescent="0.2">
      <c r="A11" s="9" t="s">
        <v>14</v>
      </c>
      <c r="B11" s="15">
        <f t="shared" ref="B11:B30" si="0">SUM(C11:D11)</f>
        <v>4</v>
      </c>
      <c r="C11" s="15" t="s">
        <v>15</v>
      </c>
      <c r="D11" s="15">
        <v>4</v>
      </c>
      <c r="E11" s="15"/>
      <c r="F11" s="15">
        <f t="shared" ref="F11:F28" si="1">SUM(G11:H11)</f>
        <v>3</v>
      </c>
      <c r="G11" s="15" t="s">
        <v>15</v>
      </c>
      <c r="H11" s="15">
        <v>3</v>
      </c>
      <c r="K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3.9" customHeight="1" x14ac:dyDescent="0.2">
      <c r="A12" s="9" t="s">
        <v>187</v>
      </c>
      <c r="B12" s="15">
        <f t="shared" si="0"/>
        <v>14</v>
      </c>
      <c r="C12" s="15">
        <v>5</v>
      </c>
      <c r="D12" s="15">
        <v>9</v>
      </c>
      <c r="E12" s="15"/>
      <c r="F12" s="15">
        <f t="shared" si="1"/>
        <v>17</v>
      </c>
      <c r="G12" s="15">
        <v>7</v>
      </c>
      <c r="H12" s="15">
        <v>10</v>
      </c>
      <c r="K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3.9" customHeight="1" x14ac:dyDescent="0.2">
      <c r="A13" s="9" t="s">
        <v>373</v>
      </c>
      <c r="B13" s="15">
        <f t="shared" si="0"/>
        <v>13</v>
      </c>
      <c r="C13" s="15">
        <v>7</v>
      </c>
      <c r="D13" s="15">
        <v>6</v>
      </c>
      <c r="E13" s="15"/>
      <c r="F13" s="15">
        <f t="shared" si="1"/>
        <v>19</v>
      </c>
      <c r="G13" s="15">
        <v>11</v>
      </c>
      <c r="H13" s="15">
        <v>8</v>
      </c>
      <c r="K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3.9" customHeight="1" x14ac:dyDescent="0.2">
      <c r="A14" s="9" t="s">
        <v>185</v>
      </c>
      <c r="B14" s="15">
        <f t="shared" si="0"/>
        <v>25</v>
      </c>
      <c r="C14" s="15">
        <v>8</v>
      </c>
      <c r="D14" s="15">
        <v>17</v>
      </c>
      <c r="E14" s="15"/>
      <c r="F14" s="15">
        <f t="shared" si="1"/>
        <v>32</v>
      </c>
      <c r="G14" s="15">
        <v>8</v>
      </c>
      <c r="H14" s="15">
        <v>24</v>
      </c>
      <c r="K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3.9" customHeight="1" x14ac:dyDescent="0.2">
      <c r="A15" s="9" t="s">
        <v>374</v>
      </c>
      <c r="B15" s="15">
        <f t="shared" si="0"/>
        <v>6</v>
      </c>
      <c r="C15" s="15">
        <v>2</v>
      </c>
      <c r="D15" s="15">
        <v>4</v>
      </c>
      <c r="E15" s="15"/>
      <c r="F15" s="15">
        <f t="shared" si="1"/>
        <v>4</v>
      </c>
      <c r="G15" s="15">
        <v>2</v>
      </c>
      <c r="H15" s="15">
        <v>2</v>
      </c>
      <c r="K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3.9" customHeight="1" x14ac:dyDescent="0.2">
      <c r="A16" s="9" t="s">
        <v>184</v>
      </c>
      <c r="B16" s="15">
        <f t="shared" si="0"/>
        <v>15</v>
      </c>
      <c r="C16" s="15">
        <v>8</v>
      </c>
      <c r="D16" s="15">
        <v>7</v>
      </c>
      <c r="E16" s="15"/>
      <c r="F16" s="15">
        <f t="shared" si="1"/>
        <v>12</v>
      </c>
      <c r="G16" s="15">
        <v>5</v>
      </c>
      <c r="H16" s="15">
        <v>7</v>
      </c>
      <c r="K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3.9" customHeight="1" x14ac:dyDescent="0.2">
      <c r="A17" s="9" t="s">
        <v>27</v>
      </c>
      <c r="B17" s="15">
        <f t="shared" si="0"/>
        <v>10</v>
      </c>
      <c r="C17" s="15">
        <v>3</v>
      </c>
      <c r="D17" s="15">
        <v>7</v>
      </c>
      <c r="E17" s="15"/>
      <c r="F17" s="15">
        <f t="shared" si="1"/>
        <v>4</v>
      </c>
      <c r="G17" s="15">
        <v>1</v>
      </c>
      <c r="H17" s="15">
        <v>3</v>
      </c>
      <c r="K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3.9" customHeight="1" x14ac:dyDescent="0.2">
      <c r="A18" s="9" t="s">
        <v>225</v>
      </c>
      <c r="B18" s="15">
        <f t="shared" si="0"/>
        <v>25</v>
      </c>
      <c r="C18" s="15">
        <v>12</v>
      </c>
      <c r="D18" s="15">
        <v>13</v>
      </c>
      <c r="E18" s="15"/>
      <c r="F18" s="15">
        <f t="shared" si="1"/>
        <v>37</v>
      </c>
      <c r="G18" s="15">
        <v>21</v>
      </c>
      <c r="H18" s="15">
        <v>16</v>
      </c>
      <c r="K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3.9" customHeight="1" x14ac:dyDescent="0.2">
      <c r="A19" s="9" t="s">
        <v>226</v>
      </c>
      <c r="B19" s="15">
        <f t="shared" si="0"/>
        <v>13</v>
      </c>
      <c r="C19" s="15">
        <v>1</v>
      </c>
      <c r="D19" s="15">
        <v>12</v>
      </c>
      <c r="E19" s="15"/>
      <c r="F19" s="15">
        <f t="shared" si="1"/>
        <v>17</v>
      </c>
      <c r="G19" s="15">
        <v>6</v>
      </c>
      <c r="H19" s="15">
        <v>11</v>
      </c>
      <c r="K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3.9" customHeight="1" x14ac:dyDescent="0.2">
      <c r="A20" s="9" t="s">
        <v>466</v>
      </c>
      <c r="B20" s="15">
        <f t="shared" si="0"/>
        <v>15</v>
      </c>
      <c r="C20" s="15">
        <v>9</v>
      </c>
      <c r="D20" s="15">
        <v>6</v>
      </c>
      <c r="E20" s="15"/>
      <c r="F20" s="15">
        <f t="shared" si="1"/>
        <v>11</v>
      </c>
      <c r="G20" s="15">
        <v>7</v>
      </c>
      <c r="H20" s="15">
        <v>4</v>
      </c>
      <c r="K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3.9" customHeight="1" x14ac:dyDescent="0.2">
      <c r="A21" s="9" t="s">
        <v>375</v>
      </c>
      <c r="B21" s="15">
        <f t="shared" si="0"/>
        <v>4</v>
      </c>
      <c r="C21" s="15">
        <v>3</v>
      </c>
      <c r="D21" s="15">
        <v>1</v>
      </c>
      <c r="E21" s="15"/>
      <c r="F21" s="15">
        <f t="shared" si="1"/>
        <v>4</v>
      </c>
      <c r="G21" s="15">
        <v>3</v>
      </c>
      <c r="H21" s="15">
        <v>1</v>
      </c>
      <c r="K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3.9" customHeight="1" x14ac:dyDescent="0.2">
      <c r="A22" s="9" t="s">
        <v>186</v>
      </c>
      <c r="B22" s="15">
        <f t="shared" si="0"/>
        <v>2</v>
      </c>
      <c r="C22" s="15">
        <v>1</v>
      </c>
      <c r="D22" s="15">
        <v>1</v>
      </c>
      <c r="E22" s="15"/>
      <c r="F22" s="15">
        <f t="shared" si="1"/>
        <v>2</v>
      </c>
      <c r="G22" s="15">
        <v>1</v>
      </c>
      <c r="H22" s="15">
        <v>1</v>
      </c>
      <c r="K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3.9" customHeight="1" x14ac:dyDescent="0.2">
      <c r="A23" s="9" t="s">
        <v>54</v>
      </c>
      <c r="B23" s="15">
        <f t="shared" si="0"/>
        <v>31</v>
      </c>
      <c r="C23" s="15">
        <v>13</v>
      </c>
      <c r="D23" s="15">
        <v>18</v>
      </c>
      <c r="E23" s="15"/>
      <c r="F23" s="15">
        <f t="shared" si="1"/>
        <v>33</v>
      </c>
      <c r="G23" s="15">
        <v>15</v>
      </c>
      <c r="H23" s="15">
        <v>18</v>
      </c>
      <c r="K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3.9" customHeight="1" x14ac:dyDescent="0.2">
      <c r="A24" s="9" t="s">
        <v>39</v>
      </c>
      <c r="B24" s="15">
        <f t="shared" si="0"/>
        <v>5</v>
      </c>
      <c r="C24" s="15">
        <v>5</v>
      </c>
      <c r="D24" s="15" t="s">
        <v>15</v>
      </c>
      <c r="E24" s="15"/>
      <c r="F24" s="15">
        <f t="shared" si="1"/>
        <v>10</v>
      </c>
      <c r="G24" s="15">
        <v>8</v>
      </c>
      <c r="H24" s="15">
        <v>2</v>
      </c>
      <c r="K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3.9" customHeight="1" x14ac:dyDescent="0.2">
      <c r="A25" s="9" t="s">
        <v>227</v>
      </c>
      <c r="B25" s="15">
        <f t="shared" si="0"/>
        <v>8</v>
      </c>
      <c r="C25" s="15">
        <v>3</v>
      </c>
      <c r="D25" s="15">
        <v>5</v>
      </c>
      <c r="E25" s="15"/>
      <c r="F25" s="15">
        <f t="shared" si="1"/>
        <v>16</v>
      </c>
      <c r="G25" s="15">
        <v>7</v>
      </c>
      <c r="H25" s="15">
        <v>9</v>
      </c>
      <c r="K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3.9" customHeight="1" x14ac:dyDescent="0.2">
      <c r="A26" s="9" t="s">
        <v>376</v>
      </c>
      <c r="B26" s="15">
        <f t="shared" si="0"/>
        <v>19</v>
      </c>
      <c r="C26" s="15">
        <v>17</v>
      </c>
      <c r="D26" s="15">
        <v>2</v>
      </c>
      <c r="E26" s="15"/>
      <c r="F26" s="15">
        <f t="shared" si="1"/>
        <v>28</v>
      </c>
      <c r="G26" s="15">
        <v>14</v>
      </c>
      <c r="H26" s="15">
        <v>14</v>
      </c>
      <c r="K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3.9" customHeight="1" x14ac:dyDescent="0.2">
      <c r="A27" s="9" t="s">
        <v>348</v>
      </c>
      <c r="B27" s="15">
        <f t="shared" si="0"/>
        <v>2</v>
      </c>
      <c r="C27" s="15">
        <v>1</v>
      </c>
      <c r="D27" s="15">
        <v>1</v>
      </c>
      <c r="E27" s="15"/>
      <c r="F27" s="15">
        <f t="shared" si="1"/>
        <v>1</v>
      </c>
      <c r="G27" s="15" t="s">
        <v>15</v>
      </c>
      <c r="H27" s="15">
        <v>1</v>
      </c>
      <c r="K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3.9" customHeight="1" x14ac:dyDescent="0.2">
      <c r="A28" s="9" t="s">
        <v>376</v>
      </c>
      <c r="B28" s="15">
        <f t="shared" si="0"/>
        <v>19</v>
      </c>
      <c r="C28" s="15">
        <v>18</v>
      </c>
      <c r="D28" s="15">
        <v>1</v>
      </c>
      <c r="E28" s="15"/>
      <c r="F28" s="15">
        <f t="shared" si="1"/>
        <v>28</v>
      </c>
      <c r="G28" s="15">
        <v>24</v>
      </c>
      <c r="H28" s="15">
        <v>4</v>
      </c>
      <c r="K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3.9" customHeight="1" x14ac:dyDescent="0.2">
      <c r="A29" s="9" t="s">
        <v>377</v>
      </c>
      <c r="B29" s="15">
        <f t="shared" si="0"/>
        <v>6</v>
      </c>
      <c r="C29" s="15">
        <v>1</v>
      </c>
      <c r="D29" s="15">
        <v>5</v>
      </c>
      <c r="E29" s="15"/>
      <c r="F29" s="15" t="s">
        <v>15</v>
      </c>
      <c r="G29" s="15" t="s">
        <v>15</v>
      </c>
      <c r="H29" s="15" t="s">
        <v>15</v>
      </c>
      <c r="K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3.9" customHeight="1" x14ac:dyDescent="0.2">
      <c r="A30" s="9" t="s">
        <v>347</v>
      </c>
      <c r="B30" s="15">
        <f t="shared" si="0"/>
        <v>2</v>
      </c>
      <c r="C30" s="15">
        <v>1</v>
      </c>
      <c r="D30" s="15">
        <v>1</v>
      </c>
      <c r="E30" s="15"/>
      <c r="F30" s="15" t="s">
        <v>15</v>
      </c>
      <c r="G30" s="15" t="s">
        <v>15</v>
      </c>
      <c r="H30" s="15" t="s">
        <v>15</v>
      </c>
      <c r="K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3.9" customHeight="1" x14ac:dyDescent="0.2">
      <c r="A31" s="9" t="s">
        <v>378</v>
      </c>
      <c r="B31" s="15">
        <f t="shared" ref="B31:B34" si="2">SUM(C31:D31)</f>
        <v>6</v>
      </c>
      <c r="C31" s="15">
        <v>1</v>
      </c>
      <c r="D31" s="15">
        <v>5</v>
      </c>
      <c r="E31" s="15"/>
      <c r="F31" s="15" t="s">
        <v>15</v>
      </c>
      <c r="G31" s="15" t="s">
        <v>15</v>
      </c>
      <c r="H31" s="15" t="s">
        <v>15</v>
      </c>
      <c r="K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3.9" customHeight="1" x14ac:dyDescent="0.2">
      <c r="A32" s="9" t="s">
        <v>379</v>
      </c>
      <c r="B32" s="15">
        <f t="shared" si="2"/>
        <v>1</v>
      </c>
      <c r="C32" s="15">
        <v>1</v>
      </c>
      <c r="D32" s="15" t="s">
        <v>15</v>
      </c>
      <c r="E32" s="15"/>
      <c r="F32" s="15" t="s">
        <v>15</v>
      </c>
      <c r="G32" s="15" t="s">
        <v>15</v>
      </c>
      <c r="H32" s="15" t="s">
        <v>15</v>
      </c>
      <c r="K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16384" ht="13.9" customHeight="1" x14ac:dyDescent="0.2">
      <c r="A33" s="9" t="s">
        <v>380</v>
      </c>
      <c r="B33" s="15">
        <f t="shared" si="2"/>
        <v>2</v>
      </c>
      <c r="C33" s="15">
        <v>2</v>
      </c>
      <c r="D33" s="15" t="s">
        <v>15</v>
      </c>
      <c r="E33" s="15"/>
      <c r="F33" s="15" t="s">
        <v>15</v>
      </c>
      <c r="G33" s="15" t="s">
        <v>15</v>
      </c>
      <c r="H33" s="15" t="s">
        <v>15</v>
      </c>
      <c r="K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16384" ht="13.9" customHeight="1" x14ac:dyDescent="0.2">
      <c r="A34" s="9" t="s">
        <v>381</v>
      </c>
      <c r="B34" s="15">
        <f t="shared" si="2"/>
        <v>3</v>
      </c>
      <c r="C34" s="15">
        <v>1</v>
      </c>
      <c r="D34" s="15">
        <v>2</v>
      </c>
      <c r="E34" s="15"/>
      <c r="F34" s="15" t="s">
        <v>15</v>
      </c>
      <c r="G34" s="15" t="s">
        <v>15</v>
      </c>
      <c r="H34" s="15" t="s">
        <v>15</v>
      </c>
      <c r="K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16384" ht="13.9" customHeight="1" x14ac:dyDescent="0.2">
      <c r="A35" s="9" t="s">
        <v>27</v>
      </c>
      <c r="B35" s="15">
        <v>3</v>
      </c>
      <c r="C35" s="15">
        <v>3</v>
      </c>
      <c r="D35" s="15" t="s">
        <v>15</v>
      </c>
      <c r="E35" s="15"/>
      <c r="F35" s="15" t="s">
        <v>15</v>
      </c>
      <c r="G35" s="15" t="s">
        <v>15</v>
      </c>
      <c r="H35" s="15" t="s">
        <v>15</v>
      </c>
      <c r="K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16384" ht="13.9" customHeight="1" x14ac:dyDescent="0.2">
      <c r="A36" s="9" t="s">
        <v>382</v>
      </c>
      <c r="B36" s="15">
        <f t="shared" ref="B36:B41" si="3">SUM(C36:D36)</f>
        <v>2</v>
      </c>
      <c r="C36" s="15">
        <v>2</v>
      </c>
      <c r="D36" s="15" t="s">
        <v>15</v>
      </c>
      <c r="E36" s="15"/>
      <c r="F36" s="15" t="s">
        <v>15</v>
      </c>
      <c r="G36" s="15" t="s">
        <v>15</v>
      </c>
      <c r="H36" s="15" t="s">
        <v>15</v>
      </c>
      <c r="K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16384" ht="13.9" customHeight="1" x14ac:dyDescent="0.2">
      <c r="A37" s="9" t="s">
        <v>383</v>
      </c>
      <c r="B37" s="15">
        <f t="shared" si="3"/>
        <v>8</v>
      </c>
      <c r="C37" s="15">
        <v>5</v>
      </c>
      <c r="D37" s="15">
        <v>3</v>
      </c>
      <c r="E37" s="15"/>
      <c r="F37" s="15" t="s">
        <v>15</v>
      </c>
      <c r="G37" s="15" t="s">
        <v>15</v>
      </c>
      <c r="H37" s="15" t="s">
        <v>15</v>
      </c>
      <c r="K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16384" ht="13.9" customHeight="1" x14ac:dyDescent="0.2">
      <c r="A38" s="9" t="s">
        <v>384</v>
      </c>
      <c r="B38" s="15">
        <f t="shared" si="3"/>
        <v>1</v>
      </c>
      <c r="C38" s="15">
        <v>1</v>
      </c>
      <c r="D38" s="15" t="s">
        <v>15</v>
      </c>
      <c r="E38" s="15"/>
      <c r="F38" s="15" t="s">
        <v>15</v>
      </c>
      <c r="G38" s="15" t="s">
        <v>15</v>
      </c>
      <c r="H38" s="15" t="s">
        <v>15</v>
      </c>
      <c r="K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16384" ht="13.9" customHeight="1" x14ac:dyDescent="0.2">
      <c r="A39" s="9" t="s">
        <v>385</v>
      </c>
      <c r="B39" s="15">
        <f t="shared" si="3"/>
        <v>2</v>
      </c>
      <c r="C39" s="15">
        <v>2</v>
      </c>
      <c r="D39" s="15" t="s">
        <v>15</v>
      </c>
      <c r="E39" s="15"/>
      <c r="F39" s="15" t="s">
        <v>15</v>
      </c>
      <c r="G39" s="15" t="s">
        <v>15</v>
      </c>
      <c r="H39" s="15" t="s">
        <v>15</v>
      </c>
      <c r="K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16384" ht="13.9" customHeight="1" x14ac:dyDescent="0.2">
      <c r="A40" s="9" t="s">
        <v>386</v>
      </c>
      <c r="B40" s="15">
        <f t="shared" si="3"/>
        <v>3</v>
      </c>
      <c r="C40" s="15">
        <v>3</v>
      </c>
      <c r="D40" s="15" t="s">
        <v>15</v>
      </c>
      <c r="E40" s="15"/>
      <c r="F40" s="15" t="s">
        <v>15</v>
      </c>
      <c r="G40" s="15" t="s">
        <v>15</v>
      </c>
      <c r="H40" s="15" t="s">
        <v>15</v>
      </c>
      <c r="K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16384" ht="13.9" customHeight="1" x14ac:dyDescent="0.2">
      <c r="A41" s="9" t="s">
        <v>375</v>
      </c>
      <c r="B41" s="15">
        <f t="shared" si="3"/>
        <v>1</v>
      </c>
      <c r="C41" s="15" t="s">
        <v>15</v>
      </c>
      <c r="D41" s="15">
        <v>1</v>
      </c>
      <c r="E41" s="15"/>
      <c r="F41" s="15" t="s">
        <v>15</v>
      </c>
      <c r="G41" s="15" t="s">
        <v>15</v>
      </c>
      <c r="H41" s="15" t="s">
        <v>15</v>
      </c>
      <c r="K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16384" ht="13.9" customHeight="1" x14ac:dyDescent="0.2">
      <c r="A42" s="9" t="s">
        <v>387</v>
      </c>
      <c r="B42" s="15">
        <f t="shared" ref="B42" si="4">SUM(C42:D42)</f>
        <v>2</v>
      </c>
      <c r="C42" s="15">
        <v>2</v>
      </c>
      <c r="D42" s="15" t="s">
        <v>15</v>
      </c>
      <c r="E42" s="15"/>
      <c r="F42" s="15" t="s">
        <v>15</v>
      </c>
      <c r="G42" s="15" t="s">
        <v>15</v>
      </c>
      <c r="H42" s="15" t="s">
        <v>15</v>
      </c>
      <c r="K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16384" ht="13.9" customHeight="1" x14ac:dyDescent="0.2">
      <c r="A43" s="9" t="s">
        <v>509</v>
      </c>
      <c r="B43" s="15">
        <v>31</v>
      </c>
      <c r="C43" s="15">
        <v>28</v>
      </c>
      <c r="D43" s="15">
        <v>3</v>
      </c>
      <c r="E43" s="15"/>
      <c r="F43" s="15" t="s">
        <v>15</v>
      </c>
      <c r="G43" s="15" t="s">
        <v>15</v>
      </c>
      <c r="H43" s="15" t="s">
        <v>15</v>
      </c>
      <c r="K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16384" ht="13.9" customHeight="1" x14ac:dyDescent="0.2">
      <c r="A44" s="9" t="s">
        <v>510</v>
      </c>
      <c r="B44" s="15">
        <v>105</v>
      </c>
      <c r="C44" s="15">
        <v>38</v>
      </c>
      <c r="D44" s="15">
        <v>67</v>
      </c>
      <c r="E44" s="15"/>
      <c r="F44" s="15" t="s">
        <v>15</v>
      </c>
      <c r="G44" s="15" t="s">
        <v>15</v>
      </c>
      <c r="H44" s="15" t="s">
        <v>15</v>
      </c>
      <c r="K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16384" ht="14.1" customHeight="1" x14ac:dyDescent="0.2">
      <c r="A45" s="39"/>
      <c r="B45" s="142"/>
      <c r="C45" s="142"/>
      <c r="D45" s="142"/>
      <c r="E45" s="142"/>
      <c r="F45" s="142"/>
      <c r="G45" s="142"/>
      <c r="H45" s="142"/>
      <c r="I45"/>
      <c r="J45"/>
      <c r="K45"/>
      <c r="L45"/>
      <c r="M45"/>
      <c r="N45"/>
      <c r="O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1:16384" s="10" customFormat="1" ht="14.1" customHeight="1" x14ac:dyDescent="0.2">
      <c r="A46" s="18" t="s">
        <v>0</v>
      </c>
      <c r="B46" s="11"/>
      <c r="C46" s="11"/>
      <c r="D46" s="11"/>
      <c r="E46" s="11"/>
      <c r="F46" s="11"/>
      <c r="G46" s="11"/>
      <c r="H46" s="1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spans="1:16384" ht="14.1" customHeight="1" x14ac:dyDescent="0.2">
      <c r="A47" s="18" t="s">
        <v>537</v>
      </c>
      <c r="B47" s="18"/>
      <c r="C47" s="18"/>
      <c r="D47" s="18"/>
      <c r="E47" s="18"/>
      <c r="F47" s="18"/>
      <c r="G47" s="18"/>
      <c r="H47" s="18"/>
      <c r="J47" s="10"/>
      <c r="K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16384" ht="9.9499999999999993" customHeight="1" x14ac:dyDescent="0.2">
      <c r="A48" s="18" t="s">
        <v>538</v>
      </c>
      <c r="G48" s="13"/>
      <c r="H48" s="180"/>
      <c r="K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7:21" ht="12.95" customHeight="1" x14ac:dyDescent="0.2">
      <c r="G49" s="13"/>
      <c r="H49" s="48"/>
      <c r="K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7:21" ht="12.95" customHeight="1" x14ac:dyDescent="0.2">
      <c r="G50" s="13"/>
      <c r="H50" s="48"/>
      <c r="K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7:21" ht="14.1" customHeight="1" x14ac:dyDescent="0.2">
      <c r="G51" s="13"/>
      <c r="H51" s="48"/>
      <c r="K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7:21" ht="14.25" customHeight="1" x14ac:dyDescent="0.2">
      <c r="G52" s="13"/>
      <c r="H52" s="48"/>
      <c r="K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7:21" ht="14.1" customHeight="1" x14ac:dyDescent="0.2">
      <c r="G53" s="13"/>
      <c r="H53" s="48"/>
      <c r="K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7:21" ht="14.1" customHeight="1" x14ac:dyDescent="0.2">
      <c r="G54" s="13"/>
      <c r="H54" s="48"/>
      <c r="K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7:21" ht="14.1" customHeight="1" x14ac:dyDescent="0.2">
      <c r="G55" s="13"/>
      <c r="H55" s="48"/>
      <c r="K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7:21" ht="14.1" customHeight="1" x14ac:dyDescent="0.2">
      <c r="G56" s="13"/>
      <c r="H56" s="48"/>
      <c r="K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7:21" ht="14.1" customHeight="1" x14ac:dyDescent="0.2">
      <c r="G57" s="13"/>
      <c r="H57" s="48"/>
      <c r="K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7:21" ht="14.1" customHeight="1" x14ac:dyDescent="0.2">
      <c r="G58" s="13"/>
      <c r="H58" s="48"/>
      <c r="K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7:21" ht="14.1" customHeight="1" x14ac:dyDescent="0.2">
      <c r="G59" s="13"/>
      <c r="H59" s="48"/>
    </row>
    <row r="60" spans="7:21" ht="14.1" customHeight="1" x14ac:dyDescent="0.2">
      <c r="G60" s="13"/>
    </row>
    <row r="61" spans="7:21" ht="14.1" customHeight="1" x14ac:dyDescent="0.2"/>
    <row r="62" spans="7:21" ht="14.1" customHeight="1" x14ac:dyDescent="0.2"/>
    <row r="63" spans="7:21" ht="14.1" customHeight="1" x14ac:dyDescent="0.2"/>
    <row r="64" spans="7:21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zoomScaleNormal="100" zoomScaleSheetLayoutView="40" workbookViewId="0">
      <selection activeCell="J2" sqref="J2"/>
    </sheetView>
  </sheetViews>
  <sheetFormatPr baseColWidth="10" defaultColWidth="7.42578125" defaultRowHeight="11.25" customHeight="1" x14ac:dyDescent="0.2"/>
  <cols>
    <col min="1" max="1" width="34.85546875" style="3" customWidth="1"/>
    <col min="2" max="2" width="8.140625" style="3" customWidth="1"/>
    <col min="3" max="4" width="10.140625" style="3" customWidth="1"/>
    <col min="5" max="5" width="3.85546875" style="3" customWidth="1"/>
    <col min="6" max="6" width="10.140625" style="3" customWidth="1"/>
    <col min="7" max="13" width="7.42578125" style="3" customWidth="1"/>
    <col min="14" max="16384" width="7.42578125" style="3"/>
  </cols>
  <sheetData>
    <row r="1" spans="1:13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13" ht="14.1" customHeight="1" x14ac:dyDescent="0.2">
      <c r="J2" s="119" t="s">
        <v>248</v>
      </c>
    </row>
    <row r="3" spans="1:13" ht="14.1" customHeight="1" x14ac:dyDescent="0.2">
      <c r="A3" s="22" t="s">
        <v>405</v>
      </c>
    </row>
    <row r="4" spans="1:13" ht="14.1" customHeight="1" x14ac:dyDescent="0.2">
      <c r="A4" s="5"/>
      <c r="B4" s="6"/>
      <c r="C4" s="6"/>
      <c r="D4" s="6"/>
      <c r="E4" s="6"/>
      <c r="F4" s="6"/>
      <c r="H4" s="91"/>
    </row>
    <row r="5" spans="1:13" ht="14.1" customHeight="1" x14ac:dyDescent="0.2">
      <c r="A5" s="126"/>
      <c r="B5" s="120" t="s">
        <v>465</v>
      </c>
      <c r="C5" s="120"/>
      <c r="D5" s="120"/>
      <c r="E5" s="126"/>
      <c r="F5" s="120" t="s">
        <v>527</v>
      </c>
      <c r="G5" s="120"/>
      <c r="H5" s="120"/>
      <c r="I5" s="92"/>
      <c r="J5" s="49"/>
      <c r="K5" s="49"/>
      <c r="L5" s="49"/>
      <c r="M5" s="49"/>
    </row>
    <row r="6" spans="1:13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  <c r="I6" s="50"/>
      <c r="J6" s="50"/>
      <c r="K6" s="50"/>
    </row>
    <row r="7" spans="1:13" ht="14.1" customHeight="1" x14ac:dyDescent="0.2">
      <c r="A7" s="10"/>
      <c r="B7" s="15"/>
      <c r="C7" s="13"/>
      <c r="D7" s="16"/>
      <c r="E7" s="12"/>
      <c r="F7" s="15"/>
      <c r="G7" s="13"/>
      <c r="H7" s="16"/>
      <c r="I7" s="16"/>
      <c r="J7" s="16"/>
      <c r="K7" s="36"/>
      <c r="L7" s="36"/>
      <c r="M7" s="36"/>
    </row>
    <row r="8" spans="1:13" ht="14.1" customHeight="1" x14ac:dyDescent="0.2">
      <c r="A8" s="14" t="s">
        <v>20</v>
      </c>
      <c r="B8" s="12">
        <v>398</v>
      </c>
      <c r="C8" s="12">
        <v>231</v>
      </c>
      <c r="D8" s="12">
        <v>167</v>
      </c>
      <c r="E8" s="12"/>
      <c r="F8" s="12">
        <v>422</v>
      </c>
      <c r="G8" s="12">
        <v>235</v>
      </c>
      <c r="H8" s="12">
        <v>187</v>
      </c>
      <c r="I8" s="50"/>
      <c r="J8" s="52"/>
      <c r="M8" s="112"/>
    </row>
    <row r="9" spans="1:13" ht="14.1" customHeight="1" x14ac:dyDescent="0.2">
      <c r="A9" s="10" t="s">
        <v>388</v>
      </c>
      <c r="B9" s="12">
        <v>40</v>
      </c>
      <c r="C9" s="12">
        <v>31</v>
      </c>
      <c r="D9" s="12">
        <v>9</v>
      </c>
      <c r="E9" s="12"/>
      <c r="F9" s="12">
        <v>49</v>
      </c>
      <c r="G9" s="12">
        <v>36</v>
      </c>
      <c r="H9" s="12">
        <v>13</v>
      </c>
      <c r="I9" s="50"/>
      <c r="J9" s="160"/>
      <c r="M9" s="112"/>
    </row>
    <row r="10" spans="1:13" ht="14.1" customHeight="1" x14ac:dyDescent="0.2">
      <c r="A10" s="10" t="s">
        <v>389</v>
      </c>
      <c r="B10" s="12">
        <v>153</v>
      </c>
      <c r="C10" s="12">
        <v>82</v>
      </c>
      <c r="D10" s="12">
        <v>71</v>
      </c>
      <c r="E10" s="12"/>
      <c r="F10" s="12">
        <v>148</v>
      </c>
      <c r="G10" s="12">
        <v>80</v>
      </c>
      <c r="H10" s="12">
        <v>68</v>
      </c>
      <c r="I10" s="50"/>
      <c r="J10" s="160"/>
    </row>
    <row r="11" spans="1:13" ht="14.1" customHeight="1" x14ac:dyDescent="0.2">
      <c r="A11" s="10" t="s">
        <v>390</v>
      </c>
      <c r="B11" s="12">
        <v>1</v>
      </c>
      <c r="C11" s="12">
        <v>1</v>
      </c>
      <c r="D11" s="12" t="s">
        <v>15</v>
      </c>
      <c r="E11" s="12"/>
      <c r="F11" s="12">
        <v>1</v>
      </c>
      <c r="G11" s="12">
        <v>1</v>
      </c>
      <c r="H11" s="12">
        <v>0</v>
      </c>
      <c r="I11" s="50"/>
      <c r="J11" s="160"/>
    </row>
    <row r="12" spans="1:13" ht="14.1" customHeight="1" x14ac:dyDescent="0.2">
      <c r="A12" s="10" t="s">
        <v>391</v>
      </c>
      <c r="B12" s="12">
        <v>43</v>
      </c>
      <c r="C12" s="12">
        <v>24</v>
      </c>
      <c r="D12" s="12">
        <v>19</v>
      </c>
      <c r="E12" s="12"/>
      <c r="F12" s="12">
        <v>38</v>
      </c>
      <c r="G12" s="12">
        <v>21</v>
      </c>
      <c r="H12" s="12">
        <v>17</v>
      </c>
      <c r="I12" s="50"/>
      <c r="J12" s="160"/>
    </row>
    <row r="13" spans="1:13" ht="14.1" customHeight="1" x14ac:dyDescent="0.2">
      <c r="A13" s="10" t="s">
        <v>392</v>
      </c>
      <c r="B13" s="12">
        <v>60</v>
      </c>
      <c r="C13" s="12">
        <v>38</v>
      </c>
      <c r="D13" s="12">
        <v>22</v>
      </c>
      <c r="E13" s="12"/>
      <c r="F13" s="12">
        <v>68</v>
      </c>
      <c r="G13" s="12">
        <v>36</v>
      </c>
      <c r="H13" s="12">
        <v>32</v>
      </c>
      <c r="I13" s="50"/>
      <c r="J13" s="160"/>
    </row>
    <row r="14" spans="1:13" ht="14.1" customHeight="1" x14ac:dyDescent="0.2">
      <c r="A14" s="10" t="s">
        <v>393</v>
      </c>
      <c r="B14" s="12">
        <v>3</v>
      </c>
      <c r="C14" s="12">
        <v>3</v>
      </c>
      <c r="D14" s="12" t="s">
        <v>15</v>
      </c>
      <c r="E14" s="12"/>
      <c r="F14" s="12">
        <v>3</v>
      </c>
      <c r="G14" s="12">
        <v>3</v>
      </c>
      <c r="H14" s="12">
        <v>0</v>
      </c>
      <c r="I14" s="50"/>
      <c r="J14" s="160"/>
    </row>
    <row r="15" spans="1:13" ht="14.1" customHeight="1" x14ac:dyDescent="0.2">
      <c r="A15" s="10" t="s">
        <v>394</v>
      </c>
      <c r="B15" s="12">
        <v>27</v>
      </c>
      <c r="C15" s="12">
        <v>17</v>
      </c>
      <c r="D15" s="12">
        <v>10</v>
      </c>
      <c r="E15" s="12"/>
      <c r="F15" s="12">
        <v>24</v>
      </c>
      <c r="G15" s="12">
        <v>14</v>
      </c>
      <c r="H15" s="12">
        <v>10</v>
      </c>
      <c r="I15" s="50"/>
      <c r="J15" s="160"/>
    </row>
    <row r="16" spans="1:13" ht="14.1" customHeight="1" x14ac:dyDescent="0.2">
      <c r="A16" s="10" t="s">
        <v>395</v>
      </c>
      <c r="B16" s="12">
        <v>7</v>
      </c>
      <c r="C16" s="12">
        <v>6</v>
      </c>
      <c r="D16" s="12">
        <v>1</v>
      </c>
      <c r="E16" s="12"/>
      <c r="F16" s="12">
        <v>7</v>
      </c>
      <c r="G16" s="12">
        <v>6</v>
      </c>
      <c r="H16" s="12">
        <v>1</v>
      </c>
      <c r="I16" s="50"/>
      <c r="J16" s="160"/>
    </row>
    <row r="17" spans="1:17" ht="14.1" customHeight="1" x14ac:dyDescent="0.2">
      <c r="A17" s="10" t="s">
        <v>396</v>
      </c>
      <c r="B17" s="12">
        <v>64</v>
      </c>
      <c r="C17" s="12">
        <v>29</v>
      </c>
      <c r="D17" s="12">
        <v>35</v>
      </c>
      <c r="E17" s="12"/>
      <c r="F17" s="12">
        <v>84</v>
      </c>
      <c r="G17" s="12">
        <v>38</v>
      </c>
      <c r="H17" s="12">
        <v>46</v>
      </c>
      <c r="I17" s="50"/>
      <c r="J17" s="160"/>
    </row>
    <row r="18" spans="1:17" ht="14.1" customHeight="1" x14ac:dyDescent="0.2">
      <c r="A18" s="39"/>
      <c r="B18" s="39"/>
      <c r="C18" s="39"/>
      <c r="D18" s="39"/>
      <c r="E18" s="39"/>
      <c r="F18" s="39"/>
      <c r="G18" s="39"/>
      <c r="H18" s="39"/>
      <c r="Q18" s="150"/>
    </row>
    <row r="19" spans="1:17" ht="14.1" customHeight="1" x14ac:dyDescent="0.2">
      <c r="A19" s="18" t="s">
        <v>0</v>
      </c>
      <c r="B19" s="11"/>
      <c r="C19" s="11"/>
      <c r="D19" s="11"/>
      <c r="E19" s="11"/>
      <c r="F19" s="11"/>
      <c r="G19" s="11"/>
      <c r="H19" s="11"/>
      <c r="Q19" s="150"/>
    </row>
    <row r="20" spans="1:17" ht="12.95" customHeight="1" x14ac:dyDescent="0.2">
      <c r="A20" s="18"/>
      <c r="B20" s="11"/>
      <c r="C20" s="11"/>
      <c r="D20" s="11"/>
      <c r="E20" s="11"/>
      <c r="F20" s="11"/>
      <c r="G20" s="13"/>
      <c r="Q20" s="150"/>
    </row>
    <row r="21" spans="1:17" ht="12.95" customHeight="1" x14ac:dyDescent="0.2">
      <c r="A21" s="18"/>
      <c r="B21" s="155"/>
      <c r="C21" s="156"/>
      <c r="D21" s="156"/>
      <c r="E21" s="156"/>
      <c r="F21" s="155"/>
      <c r="G21" s="155"/>
      <c r="H21" s="155"/>
      <c r="Q21" s="150"/>
    </row>
    <row r="22" spans="1:17" ht="12.95" customHeight="1" x14ac:dyDescent="0.2">
      <c r="B22" s="150"/>
      <c r="C22" s="150"/>
      <c r="D22" s="150"/>
      <c r="E22" s="150"/>
      <c r="F22" s="150"/>
      <c r="G22" s="150"/>
      <c r="H22" s="150"/>
      <c r="Q22" s="150"/>
    </row>
    <row r="23" spans="1:17" ht="14.1" customHeight="1" x14ac:dyDescent="0.2">
      <c r="B23" s="150"/>
      <c r="C23" s="150"/>
      <c r="D23" s="150"/>
      <c r="E23" s="150"/>
      <c r="F23" s="150"/>
      <c r="G23" s="150"/>
      <c r="H23" s="150"/>
      <c r="Q23" s="150"/>
    </row>
    <row r="24" spans="1:17" ht="14.1" customHeight="1" x14ac:dyDescent="0.2">
      <c r="B24" s="150"/>
      <c r="C24" s="150"/>
      <c r="D24" s="150"/>
      <c r="E24" s="150"/>
      <c r="F24" s="150"/>
      <c r="G24" s="150"/>
      <c r="H24" s="150"/>
      <c r="Q24" s="150"/>
    </row>
    <row r="25" spans="1:17" ht="14.1" customHeight="1" x14ac:dyDescent="0.2">
      <c r="B25" s="150"/>
      <c r="C25" s="150"/>
      <c r="D25" s="150"/>
      <c r="E25" s="150"/>
      <c r="F25" s="150"/>
      <c r="G25" s="150"/>
      <c r="H25" s="150"/>
      <c r="Q25" s="150"/>
    </row>
    <row r="26" spans="1:17" ht="14.1" customHeight="1" x14ac:dyDescent="0.2">
      <c r="B26" s="150"/>
      <c r="C26" s="150"/>
      <c r="D26" s="150"/>
      <c r="E26" s="150"/>
      <c r="F26" s="150"/>
      <c r="G26" s="150"/>
      <c r="H26" s="150"/>
      <c r="Q26" s="150"/>
    </row>
    <row r="27" spans="1:17" ht="14.1" customHeight="1" x14ac:dyDescent="0.2">
      <c r="B27" s="150"/>
      <c r="C27" s="150"/>
      <c r="D27" s="150"/>
      <c r="E27" s="150"/>
      <c r="F27" s="150"/>
      <c r="G27" s="150"/>
      <c r="H27" s="150"/>
      <c r="Q27" s="150"/>
    </row>
    <row r="28" spans="1:17" ht="14.1" customHeight="1" x14ac:dyDescent="0.2">
      <c r="B28" s="150"/>
      <c r="C28" s="150"/>
      <c r="D28" s="150"/>
      <c r="E28" s="150"/>
      <c r="F28" s="150"/>
      <c r="G28" s="150"/>
      <c r="H28" s="150"/>
    </row>
    <row r="29" spans="1:17" ht="14.1" customHeight="1" x14ac:dyDescent="0.2">
      <c r="B29" s="150"/>
      <c r="C29" s="150"/>
      <c r="D29" s="150"/>
      <c r="E29" s="150"/>
      <c r="F29" s="150"/>
      <c r="G29" s="150"/>
      <c r="H29" s="150"/>
    </row>
    <row r="30" spans="1:17" ht="14.1" customHeight="1" x14ac:dyDescent="0.2">
      <c r="B30" s="150"/>
      <c r="C30" s="150"/>
      <c r="D30" s="150"/>
      <c r="E30" s="150"/>
      <c r="F30" s="150"/>
      <c r="G30" s="150"/>
      <c r="H30" s="150"/>
    </row>
    <row r="31" spans="1:17" ht="14.1" customHeight="1" x14ac:dyDescent="0.2">
      <c r="G31" s="13"/>
    </row>
    <row r="32" spans="1:17" ht="14.1" customHeight="1" x14ac:dyDescent="0.2">
      <c r="G32" s="13"/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K325"/>
  <sheetViews>
    <sheetView zoomScaleNormal="100" workbookViewId="0">
      <selection activeCell="M14" sqref="M14"/>
    </sheetView>
  </sheetViews>
  <sheetFormatPr baseColWidth="10" defaultColWidth="7.7109375" defaultRowHeight="11.25" customHeight="1" x14ac:dyDescent="0.2"/>
  <cols>
    <col min="1" max="1" width="39.28515625" style="3" customWidth="1"/>
    <col min="2" max="2" width="10" style="3" customWidth="1"/>
    <col min="3" max="3" width="4.28515625" style="3" customWidth="1"/>
    <col min="4" max="4" width="10" style="3" customWidth="1"/>
    <col min="5" max="5" width="4.28515625" style="3" customWidth="1"/>
    <col min="6" max="6" width="10" style="3" customWidth="1"/>
    <col min="7" max="7" width="4.28515625" style="3" customWidth="1"/>
    <col min="8" max="10" width="10" style="3" customWidth="1"/>
    <col min="11" max="16377" width="7.7109375" style="3"/>
    <col min="16378" max="16384" width="19.85546875" style="3" customWidth="1"/>
  </cols>
  <sheetData>
    <row r="1" spans="1:11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  <c r="I1" s="26"/>
      <c r="J1" s="26"/>
    </row>
    <row r="2" spans="1:11" ht="14.1" customHeight="1" x14ac:dyDescent="0.2">
      <c r="K2" s="119" t="s">
        <v>248</v>
      </c>
    </row>
    <row r="3" spans="1:11" ht="14.1" customHeight="1" x14ac:dyDescent="0.2">
      <c r="A3" s="22" t="s">
        <v>406</v>
      </c>
    </row>
    <row r="4" spans="1:11" ht="14.1" customHeight="1" x14ac:dyDescent="0.2">
      <c r="A4" s="22" t="s">
        <v>237</v>
      </c>
    </row>
    <row r="5" spans="1:11" ht="14.1" customHeight="1" x14ac:dyDescent="0.2">
      <c r="A5" s="5"/>
      <c r="B5" s="6"/>
      <c r="C5" s="6"/>
      <c r="D5" s="6"/>
      <c r="E5" s="6"/>
      <c r="F5" s="6"/>
      <c r="G5" s="6"/>
    </row>
    <row r="6" spans="1:11" ht="15.95" customHeight="1" x14ac:dyDescent="0.2">
      <c r="A6" s="145"/>
      <c r="B6" s="148" t="s">
        <v>398</v>
      </c>
      <c r="C6" s="8"/>
      <c r="D6" s="148" t="s">
        <v>399</v>
      </c>
      <c r="E6" s="8"/>
      <c r="F6" s="148" t="s">
        <v>397</v>
      </c>
      <c r="G6" s="148"/>
      <c r="H6" s="148" t="s">
        <v>529</v>
      </c>
      <c r="I6" s="182"/>
      <c r="J6" s="182"/>
    </row>
    <row r="7" spans="1:11" ht="14.1" customHeight="1" x14ac:dyDescent="0.2">
      <c r="A7" s="19"/>
    </row>
    <row r="8" spans="1:11" ht="14.1" customHeight="1" x14ac:dyDescent="0.2">
      <c r="A8" s="19" t="s">
        <v>401</v>
      </c>
      <c r="B8" s="12">
        <v>1658</v>
      </c>
      <c r="C8" s="12"/>
      <c r="D8" s="12">
        <v>1576</v>
      </c>
      <c r="E8" s="12"/>
      <c r="F8" s="12">
        <v>1544</v>
      </c>
      <c r="G8" s="12"/>
      <c r="H8" s="12">
        <v>1551</v>
      </c>
      <c r="I8" s="12"/>
      <c r="J8" s="12"/>
    </row>
    <row r="9" spans="1:11" ht="14.1" customHeight="1" x14ac:dyDescent="0.2">
      <c r="A9" s="19"/>
      <c r="B9" s="12"/>
      <c r="C9" s="12"/>
      <c r="D9" s="12"/>
      <c r="E9" s="12"/>
      <c r="F9" s="12"/>
      <c r="G9" s="12"/>
      <c r="H9" s="12"/>
      <c r="I9" s="12"/>
      <c r="J9" s="12"/>
    </row>
    <row r="10" spans="1:11" ht="14.1" customHeight="1" x14ac:dyDescent="0.2">
      <c r="A10" s="19" t="s">
        <v>400</v>
      </c>
      <c r="B10" s="12">
        <v>856</v>
      </c>
      <c r="C10" s="12"/>
      <c r="D10" s="12">
        <v>955</v>
      </c>
      <c r="E10" s="12"/>
      <c r="F10" s="12">
        <v>966</v>
      </c>
      <c r="G10" s="12"/>
      <c r="H10" s="12">
        <v>950</v>
      </c>
      <c r="I10" s="12"/>
      <c r="J10" s="12"/>
    </row>
    <row r="11" spans="1:11" ht="14.1" customHeight="1" x14ac:dyDescent="0.2">
      <c r="A11" s="93" t="s">
        <v>402</v>
      </c>
      <c r="B11" s="12">
        <v>78</v>
      </c>
      <c r="C11" s="12"/>
      <c r="D11" s="12">
        <v>226</v>
      </c>
      <c r="E11" s="12"/>
      <c r="F11" s="12">
        <v>222</v>
      </c>
      <c r="G11" s="12"/>
      <c r="H11" s="12">
        <v>233</v>
      </c>
      <c r="I11" s="12"/>
      <c r="J11" s="12"/>
    </row>
    <row r="12" spans="1:11" ht="14.1" customHeight="1" x14ac:dyDescent="0.2">
      <c r="A12" s="93" t="s">
        <v>506</v>
      </c>
      <c r="B12" s="12">
        <v>778</v>
      </c>
      <c r="C12" s="12"/>
      <c r="D12" s="12">
        <v>729</v>
      </c>
      <c r="E12" s="12"/>
      <c r="F12" s="12">
        <v>744</v>
      </c>
      <c r="G12" s="12"/>
      <c r="H12" s="12">
        <v>717</v>
      </c>
      <c r="I12" s="12"/>
      <c r="J12" s="12"/>
    </row>
    <row r="13" spans="1:11" ht="14.1" customHeight="1" x14ac:dyDescent="0.2">
      <c r="A13" s="39"/>
      <c r="B13" s="39"/>
      <c r="C13" s="39"/>
      <c r="D13" s="39"/>
      <c r="E13" s="39"/>
      <c r="F13" s="39"/>
      <c r="G13" s="39"/>
      <c r="H13" s="39"/>
      <c r="I13" s="181"/>
      <c r="J13" s="181"/>
    </row>
    <row r="14" spans="1:11" s="29" customFormat="1" ht="14.1" customHeight="1" x14ac:dyDescent="0.2">
      <c r="A14" s="56" t="s">
        <v>0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1" s="29" customFormat="1" ht="14.1" customHeight="1" x14ac:dyDescent="0.2">
      <c r="A15" s="38"/>
      <c r="D15" s="109"/>
      <c r="F15" s="109"/>
      <c r="G15" s="109"/>
      <c r="H15" s="109"/>
      <c r="I15" s="109"/>
      <c r="J15" s="109"/>
    </row>
    <row r="16" spans="1:11" ht="14.1" customHeight="1" x14ac:dyDescent="0.2">
      <c r="A16" s="19"/>
    </row>
    <row r="17" spans="1:1" s="26" customFormat="1" ht="14.1" customHeight="1" x14ac:dyDescent="0.2">
      <c r="A17" s="19"/>
    </row>
    <row r="18" spans="1:1" ht="14.1" customHeight="1" x14ac:dyDescent="0.2">
      <c r="A18" s="105"/>
    </row>
    <row r="19" spans="1:1" ht="14.1" customHeight="1" x14ac:dyDescent="0.2">
      <c r="A19" s="27"/>
    </row>
    <row r="20" spans="1:1" ht="14.1" customHeight="1" x14ac:dyDescent="0.2">
      <c r="A20" s="21"/>
    </row>
    <row r="21" spans="1:1" ht="14.1" customHeight="1" x14ac:dyDescent="0.2">
      <c r="A21" s="19"/>
    </row>
    <row r="22" spans="1:1" ht="14.1" customHeight="1" x14ac:dyDescent="0.2">
      <c r="A22" s="19"/>
    </row>
    <row r="23" spans="1:1" ht="14.1" customHeight="1" x14ac:dyDescent="0.2">
      <c r="A23" s="19"/>
    </row>
    <row r="24" spans="1:1" ht="14.1" customHeight="1" x14ac:dyDescent="0.2"/>
    <row r="25" spans="1:1" ht="14.1" customHeight="1" x14ac:dyDescent="0.2"/>
    <row r="26" spans="1:1" ht="14.1" customHeight="1" x14ac:dyDescent="0.2"/>
    <row r="27" spans="1:1" ht="14.1" customHeight="1" x14ac:dyDescent="0.2"/>
    <row r="28" spans="1:1" ht="14.1" customHeight="1" x14ac:dyDescent="0.2"/>
    <row r="29" spans="1:1" ht="14.1" customHeight="1" x14ac:dyDescent="0.2"/>
    <row r="30" spans="1:1" ht="14.1" customHeight="1" x14ac:dyDescent="0.2"/>
    <row r="31" spans="1:1" ht="14.1" customHeight="1" x14ac:dyDescent="0.2"/>
    <row r="32" spans="1:1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289"/>
  <sheetViews>
    <sheetView zoomScaleNormal="100" workbookViewId="0"/>
  </sheetViews>
  <sheetFormatPr baseColWidth="10" defaultColWidth="9.5703125" defaultRowHeight="11.25" customHeight="1" x14ac:dyDescent="0.2"/>
  <cols>
    <col min="1" max="1" width="28.85546875" style="3" customWidth="1"/>
    <col min="2" max="2" width="7.7109375" style="3" customWidth="1"/>
    <col min="3" max="6" width="9.5703125" style="3" customWidth="1"/>
    <col min="7" max="7" width="2.7109375" style="3" customWidth="1"/>
    <col min="8" max="8" width="14.7109375" style="3" customWidth="1"/>
    <col min="9" max="9" width="10" style="3" customWidth="1"/>
    <col min="10" max="13" width="9.5703125" style="3" customWidth="1"/>
    <col min="14" max="16383" width="9.5703125" style="3"/>
    <col min="16384" max="16384" width="18.28515625" style="3" customWidth="1"/>
  </cols>
  <sheetData>
    <row r="1" spans="1:13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1"/>
    </row>
    <row r="2" spans="1:13" ht="14.1" customHeight="1" x14ac:dyDescent="0.2">
      <c r="A2" s="59"/>
      <c r="B2" s="59"/>
      <c r="C2" s="59"/>
      <c r="D2" s="59"/>
      <c r="E2" s="59"/>
      <c r="F2" s="59"/>
      <c r="G2" s="59"/>
      <c r="H2" s="59"/>
      <c r="K2" s="119" t="s">
        <v>248</v>
      </c>
    </row>
    <row r="3" spans="1:13" ht="14.1" customHeight="1" x14ac:dyDescent="0.2">
      <c r="A3" s="22" t="s">
        <v>209</v>
      </c>
      <c r="B3" s="59"/>
      <c r="C3" s="59"/>
      <c r="D3" s="59"/>
      <c r="E3" s="59"/>
      <c r="F3" s="59"/>
      <c r="G3" s="59"/>
      <c r="H3" s="59"/>
    </row>
    <row r="4" spans="1:13" ht="14.1" customHeight="1" x14ac:dyDescent="0.2">
      <c r="A4" s="59"/>
      <c r="B4" s="59"/>
      <c r="C4" s="59"/>
      <c r="D4" s="59"/>
      <c r="E4" s="59"/>
      <c r="F4" s="59"/>
      <c r="G4" s="59"/>
      <c r="H4" s="59"/>
    </row>
    <row r="5" spans="1:13" ht="14.1" customHeight="1" x14ac:dyDescent="0.2">
      <c r="A5" s="22" t="s">
        <v>191</v>
      </c>
    </row>
    <row r="6" spans="1:13" ht="14.1" customHeight="1" x14ac:dyDescent="0.2">
      <c r="A6" s="5"/>
      <c r="B6" s="6"/>
      <c r="C6" s="6"/>
      <c r="D6" s="6"/>
      <c r="E6" s="5"/>
      <c r="F6" s="5"/>
      <c r="G6" s="5"/>
      <c r="H6" s="5"/>
    </row>
    <row r="7" spans="1:13" s="10" customFormat="1" ht="14.1" customHeight="1" x14ac:dyDescent="0.15">
      <c r="A7" s="41"/>
      <c r="B7" s="41" t="s">
        <v>50</v>
      </c>
      <c r="C7" s="41"/>
      <c r="D7" s="41"/>
      <c r="E7" s="41"/>
      <c r="F7" s="41"/>
      <c r="G7" s="41"/>
      <c r="H7" s="41" t="s">
        <v>44</v>
      </c>
    </row>
    <row r="8" spans="1:13" ht="14.1" customHeight="1" x14ac:dyDescent="0.2">
      <c r="A8" s="60"/>
      <c r="B8" s="42">
        <v>2011</v>
      </c>
      <c r="C8" s="42">
        <v>2012</v>
      </c>
      <c r="D8" s="42">
        <v>2013</v>
      </c>
      <c r="E8" s="8">
        <v>2014</v>
      </c>
      <c r="F8" s="8">
        <v>2015</v>
      </c>
      <c r="G8" s="60"/>
      <c r="H8" s="8">
        <v>2015</v>
      </c>
    </row>
    <row r="9" spans="1:13" ht="14.1" customHeight="1" x14ac:dyDescent="0.2">
      <c r="A9" s="19"/>
      <c r="B9" s="11"/>
      <c r="C9" s="11"/>
      <c r="D9" s="11"/>
      <c r="E9" s="11"/>
      <c r="F9" s="11"/>
      <c r="H9" s="11"/>
      <c r="J9"/>
      <c r="K9"/>
      <c r="L9"/>
      <c r="M9"/>
    </row>
    <row r="10" spans="1:13" ht="14.1" customHeight="1" x14ac:dyDescent="0.2">
      <c r="A10" s="23" t="s">
        <v>20</v>
      </c>
      <c r="B10" s="12">
        <v>159</v>
      </c>
      <c r="C10" s="12">
        <v>165</v>
      </c>
      <c r="D10" s="12">
        <v>173</v>
      </c>
      <c r="E10" s="12">
        <v>183</v>
      </c>
      <c r="F10" s="12">
        <v>182</v>
      </c>
      <c r="H10" s="12">
        <v>17302</v>
      </c>
      <c r="I10" s="28"/>
      <c r="J10"/>
      <c r="K10"/>
      <c r="L10"/>
      <c r="M10"/>
    </row>
    <row r="11" spans="1:13" ht="14.1" customHeight="1" x14ac:dyDescent="0.2">
      <c r="A11" s="19" t="s">
        <v>98</v>
      </c>
      <c r="B11" s="12">
        <v>107</v>
      </c>
      <c r="C11" s="12">
        <v>111</v>
      </c>
      <c r="D11" s="12">
        <v>112</v>
      </c>
      <c r="E11" s="12">
        <v>112</v>
      </c>
      <c r="F11" s="12">
        <v>112</v>
      </c>
      <c r="H11" s="12">
        <v>13558</v>
      </c>
      <c r="I11" s="28"/>
      <c r="J11"/>
      <c r="K11"/>
      <c r="L11"/>
      <c r="M11"/>
    </row>
    <row r="12" spans="1:13" ht="14.1" customHeight="1" x14ac:dyDescent="0.2">
      <c r="A12" s="19" t="s">
        <v>99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H12" s="12">
        <v>91</v>
      </c>
      <c r="I12" s="28"/>
      <c r="J12"/>
      <c r="K12"/>
      <c r="L12"/>
      <c r="M12"/>
    </row>
    <row r="13" spans="1:13" ht="14.1" customHeight="1" x14ac:dyDescent="0.2">
      <c r="A13" s="61" t="s">
        <v>100</v>
      </c>
      <c r="B13" s="12">
        <v>8</v>
      </c>
      <c r="C13" s="12">
        <v>8</v>
      </c>
      <c r="D13" s="12">
        <v>8</v>
      </c>
      <c r="E13" s="12">
        <v>8</v>
      </c>
      <c r="F13" s="12">
        <v>8</v>
      </c>
      <c r="H13" s="12">
        <v>970</v>
      </c>
      <c r="I13" s="28"/>
      <c r="J13"/>
      <c r="K13"/>
      <c r="L13"/>
      <c r="M13"/>
    </row>
    <row r="14" spans="1:13" ht="14.1" customHeight="1" x14ac:dyDescent="0.2">
      <c r="A14" s="19" t="s">
        <v>521</v>
      </c>
      <c r="B14" s="12">
        <v>42</v>
      </c>
      <c r="C14" s="12">
        <v>42</v>
      </c>
      <c r="D14" s="12">
        <v>47</v>
      </c>
      <c r="E14" s="12">
        <v>57</v>
      </c>
      <c r="F14" s="12">
        <v>58</v>
      </c>
      <c r="H14" s="12">
        <v>457</v>
      </c>
      <c r="I14" s="28"/>
      <c r="J14"/>
      <c r="K14"/>
      <c r="L14"/>
      <c r="M14"/>
    </row>
    <row r="15" spans="1:13" ht="14.1" customHeight="1" x14ac:dyDescent="0.2">
      <c r="A15" s="19" t="s">
        <v>101</v>
      </c>
      <c r="B15" s="12">
        <v>1</v>
      </c>
      <c r="C15" s="12">
        <v>3</v>
      </c>
      <c r="D15" s="12">
        <v>5</v>
      </c>
      <c r="E15" s="12">
        <v>5</v>
      </c>
      <c r="F15" s="12">
        <v>3</v>
      </c>
      <c r="H15" s="12">
        <v>2226</v>
      </c>
      <c r="I15" s="28"/>
      <c r="J15"/>
      <c r="K15"/>
      <c r="L15"/>
      <c r="M15"/>
    </row>
    <row r="16" spans="1:13" ht="14.1" customHeight="1" x14ac:dyDescent="0.2">
      <c r="A16" s="39"/>
      <c r="B16" s="39"/>
      <c r="C16" s="39"/>
      <c r="D16" s="39"/>
      <c r="E16" s="39"/>
      <c r="F16" s="39"/>
      <c r="G16" s="39"/>
      <c r="H16" s="39"/>
      <c r="J16"/>
      <c r="K16"/>
      <c r="L16"/>
      <c r="M16"/>
    </row>
    <row r="17" spans="1:13" ht="14.1" customHeight="1" x14ac:dyDescent="0.2">
      <c r="A17" s="38" t="s">
        <v>180</v>
      </c>
      <c r="B17" s="11"/>
      <c r="C17" s="11"/>
      <c r="D17" s="12"/>
      <c r="E17" s="12"/>
      <c r="F17" s="12"/>
      <c r="G17" s="12"/>
      <c r="H17" s="12"/>
    </row>
    <row r="18" spans="1:13" ht="14.1" customHeight="1" x14ac:dyDescent="0.2">
      <c r="A18" s="21"/>
      <c r="B18" s="11"/>
      <c r="C18" s="11"/>
      <c r="D18" s="12"/>
      <c r="E18" s="12"/>
      <c r="F18" s="12"/>
      <c r="G18" s="12"/>
      <c r="H18" s="12"/>
    </row>
    <row r="19" spans="1:13" ht="14.1" customHeight="1" x14ac:dyDescent="0.2">
      <c r="A19" s="21"/>
      <c r="B19" s="11"/>
      <c r="C19" s="11"/>
      <c r="D19" s="12"/>
      <c r="E19" s="12"/>
      <c r="F19" s="12"/>
      <c r="G19" s="12"/>
      <c r="H19" s="12"/>
      <c r="J19" s="24"/>
      <c r="K19" s="24"/>
      <c r="L19" s="24"/>
    </row>
    <row r="20" spans="1:13" ht="14.1" customHeight="1" x14ac:dyDescent="0.2">
      <c r="A20" s="21"/>
      <c r="B20" s="11"/>
      <c r="C20" s="11"/>
      <c r="D20" s="12"/>
      <c r="E20" s="12"/>
      <c r="F20" s="12"/>
      <c r="G20" s="12"/>
      <c r="H20" s="12"/>
    </row>
    <row r="21" spans="1:13" ht="14.1" customHeight="1" x14ac:dyDescent="0.2">
      <c r="A21" s="19"/>
      <c r="B21" s="11"/>
      <c r="C21" s="11"/>
      <c r="D21" s="12"/>
      <c r="E21" s="12"/>
      <c r="F21" s="12"/>
      <c r="G21" s="12"/>
      <c r="H21" s="12"/>
    </row>
    <row r="22" spans="1:13" ht="14.1" customHeight="1" x14ac:dyDescent="0.2">
      <c r="A22" s="19"/>
      <c r="B22" s="11"/>
      <c r="C22" s="11"/>
      <c r="D22" s="12"/>
      <c r="E22" s="12"/>
      <c r="F22" s="12"/>
      <c r="G22" s="12"/>
      <c r="H22" s="12"/>
    </row>
    <row r="23" spans="1:13" ht="14.1" customHeight="1" x14ac:dyDescent="0.2">
      <c r="A23" s="19"/>
      <c r="B23" s="11"/>
      <c r="C23" s="11"/>
      <c r="D23" s="12"/>
      <c r="E23" s="12"/>
      <c r="F23" s="12"/>
      <c r="G23" s="12"/>
      <c r="H23" s="12"/>
      <c r="M23" s="24"/>
    </row>
    <row r="24" spans="1:13" ht="14.1" customHeight="1" x14ac:dyDescent="0.2">
      <c r="A24" s="19"/>
      <c r="B24" s="58"/>
      <c r="C24" s="58"/>
      <c r="D24" s="12"/>
      <c r="E24" s="12"/>
      <c r="F24" s="12"/>
      <c r="G24" s="12"/>
      <c r="H24" s="12"/>
    </row>
    <row r="25" spans="1:13" ht="14.1" customHeight="1" x14ac:dyDescent="0.2">
      <c r="A25" s="19"/>
      <c r="B25" s="11"/>
      <c r="C25" s="11"/>
      <c r="D25" s="12"/>
      <c r="E25" s="12"/>
      <c r="F25" s="12"/>
      <c r="G25" s="12"/>
      <c r="H25" s="12"/>
    </row>
    <row r="26" spans="1:13" ht="14.1" customHeight="1" x14ac:dyDescent="0.2">
      <c r="A26" s="19"/>
      <c r="B26" s="58"/>
      <c r="C26" s="58"/>
      <c r="D26" s="12"/>
      <c r="E26" s="12"/>
      <c r="F26" s="12"/>
      <c r="G26" s="12"/>
      <c r="H26" s="12"/>
    </row>
    <row r="27" spans="1:13" ht="14.1" customHeight="1" x14ac:dyDescent="0.2">
      <c r="A27" s="19"/>
      <c r="B27" s="11"/>
      <c r="C27" s="11"/>
      <c r="D27" s="12"/>
      <c r="E27" s="12"/>
      <c r="F27" s="12"/>
      <c r="G27" s="12"/>
      <c r="H27" s="12"/>
    </row>
    <row r="28" spans="1:13" ht="14.1" customHeight="1" x14ac:dyDescent="0.2">
      <c r="A28" s="19"/>
      <c r="B28" s="11"/>
      <c r="C28" s="11"/>
      <c r="D28" s="12"/>
      <c r="E28" s="12"/>
      <c r="F28" s="12"/>
      <c r="G28" s="12"/>
      <c r="H28" s="12"/>
    </row>
    <row r="29" spans="1:13" ht="14.1" customHeight="1" x14ac:dyDescent="0.2">
      <c r="A29" s="19"/>
      <c r="B29" s="11"/>
      <c r="C29" s="11"/>
      <c r="D29" s="12"/>
      <c r="E29" s="12"/>
      <c r="F29" s="12"/>
      <c r="G29" s="12"/>
      <c r="H29" s="12"/>
    </row>
    <row r="30" spans="1:13" ht="14.1" customHeight="1" x14ac:dyDescent="0.2">
      <c r="A30" s="19"/>
      <c r="B30" s="11"/>
      <c r="C30" s="11"/>
      <c r="D30" s="12"/>
      <c r="E30" s="12"/>
      <c r="F30" s="12"/>
      <c r="G30" s="12"/>
      <c r="H30" s="12"/>
    </row>
    <row r="31" spans="1:13" ht="14.1" customHeight="1" x14ac:dyDescent="0.2">
      <c r="A31" s="19"/>
      <c r="B31" s="58"/>
      <c r="C31" s="58"/>
      <c r="D31" s="12"/>
      <c r="E31" s="12"/>
      <c r="F31" s="12"/>
      <c r="G31" s="12"/>
      <c r="H31" s="12"/>
    </row>
    <row r="32" spans="1:13" ht="14.1" customHeight="1" x14ac:dyDescent="0.2">
      <c r="A32" s="19"/>
      <c r="B32" s="11"/>
      <c r="C32" s="11"/>
      <c r="D32" s="12"/>
      <c r="E32" s="12"/>
      <c r="F32" s="12"/>
      <c r="G32" s="12"/>
      <c r="H32" s="12"/>
    </row>
    <row r="33" spans="1:8" ht="14.1" customHeight="1" x14ac:dyDescent="0.2">
      <c r="A33" s="19"/>
      <c r="B33" s="58"/>
      <c r="C33" s="58"/>
      <c r="D33" s="12"/>
      <c r="E33" s="12"/>
      <c r="F33" s="12"/>
      <c r="G33" s="12"/>
      <c r="H33" s="12"/>
    </row>
    <row r="34" spans="1:8" s="26" customFormat="1" ht="14.1" customHeight="1" x14ac:dyDescent="0.2">
      <c r="A34" s="19"/>
      <c r="B34" s="11"/>
      <c r="C34" s="11"/>
      <c r="D34" s="12"/>
      <c r="E34" s="12"/>
      <c r="F34" s="12"/>
      <c r="G34" s="12"/>
      <c r="H34" s="12"/>
    </row>
    <row r="35" spans="1:8" ht="14.1" customHeight="1" x14ac:dyDescent="0.2">
      <c r="A35" s="19"/>
      <c r="B35" s="11"/>
      <c r="C35" s="11"/>
      <c r="D35" s="11"/>
      <c r="E35" s="11"/>
      <c r="F35" s="11"/>
      <c r="G35" s="11"/>
      <c r="H35" s="12"/>
    </row>
    <row r="36" spans="1:8" ht="14.1" customHeight="1" x14ac:dyDescent="0.2">
      <c r="A36" s="27"/>
      <c r="B36" s="11"/>
      <c r="C36" s="11"/>
      <c r="D36" s="11"/>
      <c r="E36" s="11"/>
      <c r="F36" s="11"/>
      <c r="G36" s="11"/>
      <c r="H36" s="12"/>
    </row>
    <row r="37" spans="1:8" ht="14.1" customHeight="1" x14ac:dyDescent="0.2">
      <c r="A37" s="21"/>
      <c r="B37" s="11"/>
      <c r="C37" s="11"/>
      <c r="D37" s="11"/>
      <c r="E37" s="11"/>
      <c r="F37" s="11"/>
      <c r="G37" s="11"/>
      <c r="H37" s="12"/>
    </row>
    <row r="38" spans="1:8" ht="14.1" customHeight="1" x14ac:dyDescent="0.2">
      <c r="A38" s="19"/>
      <c r="B38" s="11"/>
      <c r="C38" s="11"/>
      <c r="D38" s="11"/>
      <c r="E38" s="11"/>
      <c r="F38" s="11"/>
      <c r="G38" s="11"/>
      <c r="H38" s="12"/>
    </row>
    <row r="39" spans="1:8" ht="14.1" customHeight="1" x14ac:dyDescent="0.2">
      <c r="A39" s="19"/>
      <c r="B39" s="11"/>
      <c r="C39" s="11"/>
      <c r="D39" s="11"/>
      <c r="E39" s="11"/>
      <c r="F39" s="11"/>
      <c r="G39" s="11"/>
      <c r="H39" s="12"/>
    </row>
    <row r="40" spans="1:8" ht="14.1" customHeight="1" x14ac:dyDescent="0.2">
      <c r="A40" s="19"/>
      <c r="B40" s="11"/>
      <c r="C40" s="11"/>
      <c r="D40" s="11"/>
      <c r="E40" s="11"/>
      <c r="F40" s="11"/>
      <c r="G40" s="11"/>
      <c r="H40" s="12"/>
    </row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3.28515625" style="28" customWidth="1"/>
    <col min="2" max="2" width="37.28515625" style="28" customWidth="1"/>
    <col min="3" max="3" width="7.42578125" style="28" customWidth="1"/>
    <col min="4" max="6" width="9.42578125" style="28" customWidth="1"/>
    <col min="7" max="7" width="2.7109375" style="28" customWidth="1"/>
    <col min="8" max="8" width="13" style="28" customWidth="1"/>
    <col min="9" max="9" width="14.28515625" style="28" customWidth="1"/>
    <col min="10" max="11" width="11.42578125" style="28" customWidth="1"/>
    <col min="12" max="12" width="3.7109375" style="28" customWidth="1"/>
    <col min="13" max="13" width="6.5703125" style="28" customWidth="1"/>
    <col min="14" max="16383" width="11.42578125" style="28"/>
    <col min="16384" max="16384" width="12.42578125" style="28" customWidth="1"/>
  </cols>
  <sheetData>
    <row r="1" spans="1:10" ht="14.1" customHeight="1" x14ac:dyDescent="0.2">
      <c r="A1" s="22" t="s">
        <v>213</v>
      </c>
      <c r="B1" s="22"/>
      <c r="C1" s="3"/>
      <c r="D1" s="3"/>
      <c r="E1" s="3"/>
      <c r="F1" s="3"/>
      <c r="G1" s="3"/>
      <c r="H1" s="3"/>
    </row>
    <row r="2" spans="1:10" ht="14.1" customHeight="1" x14ac:dyDescent="0.2">
      <c r="A2" s="5"/>
      <c r="B2" s="5"/>
      <c r="C2" s="5"/>
      <c r="D2" s="6"/>
      <c r="E2" s="6"/>
      <c r="F2" s="5"/>
      <c r="G2" s="5"/>
      <c r="H2" s="5"/>
      <c r="J2" s="119" t="s">
        <v>248</v>
      </c>
    </row>
    <row r="3" spans="1:10" ht="14.1" customHeight="1" x14ac:dyDescent="0.2">
      <c r="A3" s="41"/>
      <c r="B3" s="41"/>
      <c r="C3" s="41" t="s">
        <v>50</v>
      </c>
      <c r="D3" s="41"/>
      <c r="E3" s="41"/>
      <c r="F3" s="41"/>
      <c r="G3" s="41"/>
      <c r="H3" s="41" t="s">
        <v>44</v>
      </c>
      <c r="J3" s="90"/>
    </row>
    <row r="4" spans="1:10" ht="14.1" customHeight="1" x14ac:dyDescent="0.2">
      <c r="A4" s="60"/>
      <c r="B4" s="60"/>
      <c r="C4" s="42">
        <v>2008</v>
      </c>
      <c r="D4" s="42">
        <v>2010</v>
      </c>
      <c r="E4" s="42">
        <v>2012</v>
      </c>
      <c r="F4" s="42">
        <v>2014</v>
      </c>
      <c r="G4" s="60"/>
      <c r="H4" s="42">
        <v>2014</v>
      </c>
    </row>
    <row r="5" spans="1:10" ht="14.1" customHeight="1" x14ac:dyDescent="0.2">
      <c r="A5" s="19"/>
      <c r="B5" s="19"/>
      <c r="C5" s="11"/>
      <c r="D5" s="11"/>
      <c r="E5" s="11"/>
      <c r="F5" s="11"/>
      <c r="G5" s="12"/>
      <c r="H5" s="11"/>
    </row>
    <row r="6" spans="1:10" ht="14.1" customHeight="1" x14ac:dyDescent="0.2">
      <c r="A6" s="23" t="s">
        <v>70</v>
      </c>
      <c r="B6" s="23"/>
      <c r="C6" s="12">
        <v>51</v>
      </c>
      <c r="D6" s="12">
        <v>64</v>
      </c>
      <c r="E6" s="12">
        <v>72</v>
      </c>
      <c r="F6" s="12">
        <v>72</v>
      </c>
      <c r="G6" s="12"/>
      <c r="H6" s="12">
        <v>6717</v>
      </c>
      <c r="I6" s="103"/>
    </row>
    <row r="7" spans="1:10" ht="14.1" customHeight="1" x14ac:dyDescent="0.2">
      <c r="A7" s="19" t="s">
        <v>2</v>
      </c>
      <c r="B7" s="19"/>
      <c r="C7" s="12" t="s">
        <v>15</v>
      </c>
      <c r="D7" s="12" t="s">
        <v>15</v>
      </c>
      <c r="E7" s="12" t="s">
        <v>15</v>
      </c>
      <c r="F7" s="12" t="s">
        <v>15</v>
      </c>
      <c r="G7" s="12"/>
      <c r="H7" s="12">
        <v>1</v>
      </c>
    </row>
    <row r="8" spans="1:10" ht="14.1" customHeight="1" x14ac:dyDescent="0.2">
      <c r="A8" s="19" t="s">
        <v>428</v>
      </c>
      <c r="B8" s="19"/>
      <c r="C8" s="12" t="s">
        <v>15</v>
      </c>
      <c r="D8" s="12" t="s">
        <v>15</v>
      </c>
      <c r="E8" s="12">
        <v>1</v>
      </c>
      <c r="F8" s="12" t="s">
        <v>15</v>
      </c>
      <c r="G8" s="12"/>
      <c r="H8" s="12">
        <v>8</v>
      </c>
    </row>
    <row r="9" spans="1:10" ht="14.1" customHeight="1" x14ac:dyDescent="0.2">
      <c r="A9" s="61" t="s">
        <v>22</v>
      </c>
      <c r="B9" s="61"/>
      <c r="C9" s="12">
        <v>23</v>
      </c>
      <c r="D9" s="12">
        <v>23</v>
      </c>
      <c r="E9" s="12">
        <v>25</v>
      </c>
      <c r="F9" s="12">
        <v>24</v>
      </c>
      <c r="G9" s="12"/>
      <c r="H9" s="12">
        <v>4070</v>
      </c>
    </row>
    <row r="10" spans="1:10" ht="14.1" customHeight="1" x14ac:dyDescent="0.2">
      <c r="A10" s="19" t="s">
        <v>47</v>
      </c>
      <c r="B10" s="19"/>
      <c r="C10" s="12">
        <v>3</v>
      </c>
      <c r="D10" s="12">
        <v>3</v>
      </c>
      <c r="E10" s="12">
        <v>4</v>
      </c>
      <c r="F10" s="12">
        <v>4</v>
      </c>
      <c r="G10" s="12"/>
      <c r="H10" s="12">
        <v>216</v>
      </c>
    </row>
    <row r="11" spans="1:10" ht="14.1" customHeight="1" x14ac:dyDescent="0.2">
      <c r="A11" s="19" t="s">
        <v>48</v>
      </c>
      <c r="B11" s="19"/>
      <c r="C11" s="12">
        <v>3</v>
      </c>
      <c r="D11" s="12">
        <v>4</v>
      </c>
      <c r="E11" s="12">
        <v>4</v>
      </c>
      <c r="F11" s="12">
        <v>3</v>
      </c>
      <c r="G11" s="12"/>
      <c r="H11" s="12">
        <v>297</v>
      </c>
    </row>
    <row r="12" spans="1:10" ht="14.1" customHeight="1" x14ac:dyDescent="0.2">
      <c r="A12" s="19" t="s">
        <v>21</v>
      </c>
      <c r="B12" s="19"/>
      <c r="C12" s="12">
        <v>22</v>
      </c>
      <c r="D12" s="12">
        <v>34</v>
      </c>
      <c r="E12" s="12">
        <v>38</v>
      </c>
      <c r="F12" s="12">
        <v>41</v>
      </c>
      <c r="G12" s="12"/>
      <c r="H12" s="12">
        <v>2125</v>
      </c>
      <c r="I12" s="104"/>
    </row>
    <row r="13" spans="1:10" ht="14.1" customHeight="1" x14ac:dyDescent="0.2">
      <c r="A13" s="19"/>
      <c r="B13" s="62" t="s">
        <v>5</v>
      </c>
      <c r="C13" s="12">
        <v>5</v>
      </c>
      <c r="D13" s="12">
        <v>4</v>
      </c>
      <c r="E13" s="12">
        <v>6</v>
      </c>
      <c r="F13" s="12">
        <v>6</v>
      </c>
      <c r="G13" s="12"/>
      <c r="H13" s="12">
        <v>167</v>
      </c>
    </row>
    <row r="14" spans="1:10" ht="14.1" customHeight="1" x14ac:dyDescent="0.2">
      <c r="A14" s="19"/>
      <c r="B14" s="62" t="s">
        <v>6</v>
      </c>
      <c r="C14" s="12">
        <v>4</v>
      </c>
      <c r="D14" s="12">
        <v>6</v>
      </c>
      <c r="E14" s="12">
        <v>9</v>
      </c>
      <c r="F14" s="12">
        <v>14</v>
      </c>
      <c r="G14" s="12"/>
      <c r="H14" s="12">
        <v>423</v>
      </c>
    </row>
    <row r="15" spans="1:10" ht="14.1" customHeight="1" x14ac:dyDescent="0.2">
      <c r="A15" s="19"/>
      <c r="B15" s="62" t="s">
        <v>7</v>
      </c>
      <c r="C15" s="12">
        <v>2</v>
      </c>
      <c r="D15" s="12">
        <v>4</v>
      </c>
      <c r="E15" s="12">
        <v>3</v>
      </c>
      <c r="F15" s="12">
        <v>3</v>
      </c>
      <c r="G15" s="12"/>
      <c r="H15" s="12">
        <v>129</v>
      </c>
    </row>
    <row r="16" spans="1:10" ht="14.1" customHeight="1" x14ac:dyDescent="0.2">
      <c r="A16" s="19"/>
      <c r="B16" s="62" t="s">
        <v>8</v>
      </c>
      <c r="C16" s="12">
        <v>5</v>
      </c>
      <c r="D16" s="12">
        <v>5</v>
      </c>
      <c r="E16" s="12">
        <v>5</v>
      </c>
      <c r="F16" s="12">
        <v>4</v>
      </c>
      <c r="G16" s="12"/>
      <c r="H16" s="12">
        <v>274</v>
      </c>
    </row>
    <row r="17" spans="1:8" ht="14.1" customHeight="1" x14ac:dyDescent="0.2">
      <c r="A17" s="19"/>
      <c r="B17" s="62" t="s">
        <v>9</v>
      </c>
      <c r="C17" s="12" t="s">
        <v>15</v>
      </c>
      <c r="D17" s="12" t="s">
        <v>15</v>
      </c>
      <c r="E17" s="12" t="s">
        <v>15</v>
      </c>
      <c r="F17" s="12" t="s">
        <v>429</v>
      </c>
      <c r="G17" s="12"/>
      <c r="H17" s="12">
        <v>44</v>
      </c>
    </row>
    <row r="18" spans="1:8" ht="14.1" customHeight="1" x14ac:dyDescent="0.2">
      <c r="A18" s="19"/>
      <c r="B18" s="62" t="s">
        <v>10</v>
      </c>
      <c r="C18" s="12">
        <v>3</v>
      </c>
      <c r="D18" s="12">
        <v>4</v>
      </c>
      <c r="E18" s="12">
        <v>6</v>
      </c>
      <c r="F18" s="12">
        <v>6</v>
      </c>
      <c r="G18" s="12"/>
      <c r="H18" s="12">
        <v>341</v>
      </c>
    </row>
    <row r="19" spans="1:8" ht="14.1" customHeight="1" x14ac:dyDescent="0.2">
      <c r="A19" s="19"/>
      <c r="B19" s="62" t="s">
        <v>11</v>
      </c>
      <c r="C19" s="12">
        <v>1</v>
      </c>
      <c r="D19" s="12">
        <v>2</v>
      </c>
      <c r="E19" s="12">
        <v>2</v>
      </c>
      <c r="F19" s="12">
        <v>2</v>
      </c>
      <c r="G19" s="12"/>
      <c r="H19" s="12">
        <v>139</v>
      </c>
    </row>
    <row r="20" spans="1:8" ht="14.1" customHeight="1" x14ac:dyDescent="0.2">
      <c r="A20" s="19"/>
      <c r="B20" s="62" t="s">
        <v>12</v>
      </c>
      <c r="C20" s="12">
        <v>2</v>
      </c>
      <c r="D20" s="12">
        <v>9</v>
      </c>
      <c r="E20" s="12">
        <v>7</v>
      </c>
      <c r="F20" s="12">
        <v>6</v>
      </c>
      <c r="G20" s="12"/>
      <c r="H20" s="12">
        <v>608</v>
      </c>
    </row>
    <row r="21" spans="1:8" ht="14.1" customHeight="1" x14ac:dyDescent="0.2">
      <c r="A21" s="39"/>
      <c r="B21" s="39"/>
      <c r="C21" s="39"/>
      <c r="D21" s="39"/>
      <c r="E21" s="39"/>
      <c r="F21" s="39"/>
      <c r="G21" s="39"/>
      <c r="H21" s="39"/>
    </row>
    <row r="22" spans="1:8" ht="14.1" customHeight="1" x14ac:dyDescent="0.2">
      <c r="A22" s="38" t="s">
        <v>53</v>
      </c>
      <c r="B22" s="38"/>
      <c r="C22" s="21"/>
      <c r="D22" s="11"/>
      <c r="E22" s="12"/>
      <c r="F22" s="12"/>
      <c r="G22" s="12"/>
      <c r="H22" s="12"/>
    </row>
    <row r="23" spans="1:8" ht="14.1" customHeight="1" x14ac:dyDescent="0.2">
      <c r="A23" s="149" t="s">
        <v>481</v>
      </c>
      <c r="B23" s="46"/>
    </row>
    <row r="24" spans="1:8" ht="14.1" customHeight="1" x14ac:dyDescent="0.2">
      <c r="A24" s="70" t="s">
        <v>430</v>
      </c>
    </row>
    <row r="25" spans="1:8" x14ac:dyDescent="0.2">
      <c r="B25"/>
    </row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36.85546875" customWidth="1"/>
    <col min="2" max="2" width="8.140625" customWidth="1"/>
    <col min="3" max="3" width="8.28515625" customWidth="1"/>
    <col min="4" max="4" width="8.140625" customWidth="1"/>
    <col min="5" max="5" width="6.140625" customWidth="1"/>
    <col min="6" max="6" width="8.140625" customWidth="1"/>
    <col min="7" max="7" width="8.28515625" customWidth="1"/>
    <col min="8" max="8" width="8.140625" customWidth="1"/>
    <col min="10" max="10" width="28.7109375" customWidth="1"/>
  </cols>
  <sheetData>
    <row r="1" spans="1:10" ht="13.5" thickBot="1" x14ac:dyDescent="0.25">
      <c r="A1" s="127" t="s">
        <v>212</v>
      </c>
      <c r="B1" s="128"/>
      <c r="C1" s="128"/>
      <c r="D1" s="128"/>
      <c r="E1" s="128"/>
      <c r="F1" s="128"/>
      <c r="G1" s="128"/>
      <c r="H1" s="128"/>
    </row>
    <row r="2" spans="1:10" ht="14.25" x14ac:dyDescent="0.2">
      <c r="A2" s="3"/>
      <c r="J2" s="119" t="s">
        <v>248</v>
      </c>
    </row>
    <row r="3" spans="1:10" x14ac:dyDescent="0.2">
      <c r="A3" s="4" t="s">
        <v>214</v>
      </c>
    </row>
    <row r="4" spans="1:10" x14ac:dyDescent="0.2">
      <c r="A4" s="4"/>
    </row>
    <row r="5" spans="1:10" x14ac:dyDescent="0.2">
      <c r="A5" s="4" t="s">
        <v>496</v>
      </c>
    </row>
    <row r="6" spans="1:10" x14ac:dyDescent="0.2">
      <c r="A6" s="4"/>
    </row>
    <row r="7" spans="1:10" x14ac:dyDescent="0.2">
      <c r="A7" s="126"/>
      <c r="B7" s="120" t="s">
        <v>263</v>
      </c>
      <c r="C7" s="120"/>
      <c r="D7" s="120"/>
      <c r="E7" s="126"/>
      <c r="F7" s="120" t="s">
        <v>465</v>
      </c>
      <c r="G7" s="120"/>
      <c r="H7" s="120"/>
    </row>
    <row r="8" spans="1:10" x14ac:dyDescent="0.2">
      <c r="A8" s="43"/>
      <c r="B8" s="8" t="s">
        <v>55</v>
      </c>
      <c r="C8" s="8" t="s">
        <v>249</v>
      </c>
      <c r="D8" s="8" t="s">
        <v>250</v>
      </c>
      <c r="E8" s="43"/>
      <c r="F8" s="8" t="s">
        <v>55</v>
      </c>
      <c r="G8" s="8" t="s">
        <v>249</v>
      </c>
      <c r="H8" s="8" t="s">
        <v>250</v>
      </c>
    </row>
    <row r="9" spans="1:10" x14ac:dyDescent="0.2">
      <c r="A9" s="125"/>
      <c r="B9" s="125"/>
      <c r="C9" s="125"/>
      <c r="D9" s="125"/>
      <c r="E9" s="125"/>
      <c r="F9" s="125"/>
      <c r="G9" s="125"/>
      <c r="H9" s="125"/>
    </row>
    <row r="10" spans="1:10" x14ac:dyDescent="0.2">
      <c r="A10" s="14" t="s">
        <v>264</v>
      </c>
      <c r="B10" s="12">
        <v>54099</v>
      </c>
      <c r="C10" s="12">
        <v>27813</v>
      </c>
      <c r="D10" s="12">
        <v>26286</v>
      </c>
      <c r="E10" s="12"/>
      <c r="F10" s="12">
        <v>54238</v>
      </c>
      <c r="G10" s="12">
        <v>27864</v>
      </c>
      <c r="H10" s="12">
        <v>26374</v>
      </c>
    </row>
    <row r="11" spans="1:10" x14ac:dyDescent="0.2">
      <c r="A11" s="10" t="s">
        <v>267</v>
      </c>
      <c r="B11" s="12">
        <v>2987</v>
      </c>
      <c r="C11" s="12">
        <v>1537</v>
      </c>
      <c r="D11" s="12">
        <v>1450</v>
      </c>
      <c r="E11" s="12"/>
      <c r="F11" s="12">
        <v>3033</v>
      </c>
      <c r="G11" s="12">
        <v>1585</v>
      </c>
      <c r="H11" s="12">
        <v>1448</v>
      </c>
      <c r="I11" s="157"/>
    </row>
    <row r="12" spans="1:10" x14ac:dyDescent="0.2">
      <c r="A12" s="10" t="s">
        <v>252</v>
      </c>
      <c r="B12" s="12">
        <v>9387</v>
      </c>
      <c r="C12" s="12">
        <v>4898</v>
      </c>
      <c r="D12" s="12">
        <v>4489</v>
      </c>
      <c r="E12" s="12"/>
      <c r="F12" s="12">
        <v>9261</v>
      </c>
      <c r="G12" s="12">
        <v>4816</v>
      </c>
      <c r="H12" s="12">
        <v>4445</v>
      </c>
      <c r="I12" s="157"/>
    </row>
    <row r="13" spans="1:10" x14ac:dyDescent="0.2">
      <c r="A13" s="10" t="s">
        <v>253</v>
      </c>
      <c r="B13" s="12">
        <v>19338</v>
      </c>
      <c r="C13" s="12">
        <v>9962</v>
      </c>
      <c r="D13" s="12">
        <v>9376</v>
      </c>
      <c r="E13" s="12"/>
      <c r="F13" s="12">
        <v>19338</v>
      </c>
      <c r="G13" s="12">
        <v>10008</v>
      </c>
      <c r="H13" s="12">
        <v>9330</v>
      </c>
      <c r="I13" s="157"/>
    </row>
    <row r="14" spans="1:10" x14ac:dyDescent="0.2">
      <c r="A14" s="10" t="s">
        <v>266</v>
      </c>
      <c r="B14" s="12">
        <v>206</v>
      </c>
      <c r="C14" s="12">
        <v>134</v>
      </c>
      <c r="D14" s="12">
        <v>72</v>
      </c>
      <c r="E14" s="12"/>
      <c r="F14" s="12">
        <v>229</v>
      </c>
      <c r="G14" s="12">
        <v>148</v>
      </c>
      <c r="H14" s="12">
        <v>81</v>
      </c>
      <c r="I14" s="157"/>
    </row>
    <row r="15" spans="1:10" x14ac:dyDescent="0.2">
      <c r="A15" s="10" t="s">
        <v>254</v>
      </c>
      <c r="B15" s="12">
        <v>11979</v>
      </c>
      <c r="C15" s="12">
        <v>6113</v>
      </c>
      <c r="D15" s="12">
        <v>5866</v>
      </c>
      <c r="E15" s="12"/>
      <c r="F15" s="12">
        <v>12158</v>
      </c>
      <c r="G15" s="12">
        <v>6103</v>
      </c>
      <c r="H15" s="12">
        <v>6055</v>
      </c>
      <c r="I15" s="157"/>
    </row>
    <row r="16" spans="1:10" x14ac:dyDescent="0.2">
      <c r="A16" s="10" t="s">
        <v>255</v>
      </c>
      <c r="B16" s="12">
        <v>3962</v>
      </c>
      <c r="C16" s="12">
        <v>1764</v>
      </c>
      <c r="D16" s="12">
        <v>2198</v>
      </c>
      <c r="E16" s="12"/>
      <c r="F16" s="12">
        <v>4006</v>
      </c>
      <c r="G16" s="12">
        <v>1819</v>
      </c>
      <c r="H16" s="12">
        <v>2187</v>
      </c>
      <c r="I16" s="157"/>
    </row>
    <row r="17" spans="1:9" x14ac:dyDescent="0.2">
      <c r="A17" s="10" t="s">
        <v>256</v>
      </c>
      <c r="B17" s="12">
        <v>270</v>
      </c>
      <c r="C17" s="12">
        <v>120</v>
      </c>
      <c r="D17" s="12">
        <v>150</v>
      </c>
      <c r="E17" s="12"/>
      <c r="F17" s="12">
        <v>249</v>
      </c>
      <c r="G17" s="12">
        <v>125</v>
      </c>
      <c r="H17" s="12">
        <v>124</v>
      </c>
      <c r="I17" s="157"/>
    </row>
    <row r="18" spans="1:9" x14ac:dyDescent="0.2">
      <c r="A18" s="10" t="s">
        <v>257</v>
      </c>
      <c r="B18" s="12">
        <v>581</v>
      </c>
      <c r="C18" s="12">
        <v>388</v>
      </c>
      <c r="D18" s="12">
        <v>193</v>
      </c>
      <c r="E18" s="12"/>
      <c r="F18" s="12">
        <v>885</v>
      </c>
      <c r="G18" s="12">
        <v>594</v>
      </c>
      <c r="H18" s="12">
        <v>291</v>
      </c>
      <c r="I18" s="157"/>
    </row>
    <row r="19" spans="1:9" x14ac:dyDescent="0.2">
      <c r="A19" s="10" t="s">
        <v>258</v>
      </c>
      <c r="B19" s="12">
        <v>2551</v>
      </c>
      <c r="C19" s="12">
        <v>1412</v>
      </c>
      <c r="D19" s="12">
        <v>1139</v>
      </c>
      <c r="E19" s="12"/>
      <c r="F19" s="12">
        <v>2495</v>
      </c>
      <c r="G19" s="12">
        <v>1365</v>
      </c>
      <c r="H19" s="12">
        <v>1130</v>
      </c>
      <c r="I19" s="157"/>
    </row>
    <row r="20" spans="1:9" x14ac:dyDescent="0.2">
      <c r="A20" s="10" t="s">
        <v>259</v>
      </c>
      <c r="B20" s="12">
        <v>2120</v>
      </c>
      <c r="C20" s="12">
        <v>1156</v>
      </c>
      <c r="D20" s="12">
        <v>964</v>
      </c>
      <c r="E20" s="12"/>
      <c r="F20" s="12">
        <v>2007</v>
      </c>
      <c r="G20" s="12">
        <v>1110</v>
      </c>
      <c r="H20" s="12">
        <v>897</v>
      </c>
      <c r="I20" s="157"/>
    </row>
    <row r="21" spans="1:9" x14ac:dyDescent="0.2">
      <c r="A21" s="10" t="s">
        <v>260</v>
      </c>
      <c r="B21" s="12">
        <v>65</v>
      </c>
      <c r="C21" s="12">
        <v>45</v>
      </c>
      <c r="D21" s="12">
        <v>20</v>
      </c>
      <c r="E21" s="12"/>
      <c r="F21" s="12">
        <v>68</v>
      </c>
      <c r="G21" s="12">
        <v>51</v>
      </c>
      <c r="H21" s="12">
        <v>17</v>
      </c>
    </row>
    <row r="22" spans="1:9" x14ac:dyDescent="0.2">
      <c r="A22" s="10" t="s">
        <v>261</v>
      </c>
      <c r="B22" s="12">
        <v>293</v>
      </c>
      <c r="C22" s="12">
        <v>58</v>
      </c>
      <c r="D22" s="12">
        <v>235</v>
      </c>
      <c r="E22" s="12"/>
      <c r="F22" s="12">
        <v>496</v>
      </c>
      <c r="G22" s="12">
        <v>134</v>
      </c>
      <c r="H22" s="12">
        <v>362</v>
      </c>
    </row>
    <row r="23" spans="1:9" x14ac:dyDescent="0.2">
      <c r="A23" s="10" t="s">
        <v>268</v>
      </c>
      <c r="B23" s="12">
        <v>352</v>
      </c>
      <c r="C23" s="12">
        <v>223</v>
      </c>
      <c r="D23" s="12">
        <v>129</v>
      </c>
      <c r="E23" s="12"/>
      <c r="F23" s="12" t="s">
        <v>15</v>
      </c>
      <c r="G23" s="12" t="s">
        <v>15</v>
      </c>
      <c r="H23" s="12" t="s">
        <v>15</v>
      </c>
    </row>
    <row r="24" spans="1:9" x14ac:dyDescent="0.2">
      <c r="A24" s="10" t="s">
        <v>262</v>
      </c>
      <c r="B24" s="12">
        <v>8</v>
      </c>
      <c r="C24" s="12">
        <v>3</v>
      </c>
      <c r="D24" s="12">
        <v>5</v>
      </c>
      <c r="E24" s="12"/>
      <c r="F24" s="12">
        <v>13</v>
      </c>
      <c r="G24" s="12">
        <v>6</v>
      </c>
      <c r="H24" s="12">
        <v>7</v>
      </c>
    </row>
    <row r="25" spans="1:9" x14ac:dyDescent="0.2">
      <c r="A25" s="14" t="s">
        <v>25</v>
      </c>
      <c r="B25" s="12">
        <v>36170</v>
      </c>
      <c r="C25" s="12">
        <v>18669</v>
      </c>
      <c r="D25" s="12">
        <v>17501</v>
      </c>
      <c r="E25" s="12"/>
      <c r="F25" s="12">
        <v>35988</v>
      </c>
      <c r="G25" s="12">
        <v>18507</v>
      </c>
      <c r="H25" s="12">
        <v>17481</v>
      </c>
    </row>
    <row r="26" spans="1:9" x14ac:dyDescent="0.2">
      <c r="A26" s="10" t="s">
        <v>267</v>
      </c>
      <c r="B26" s="12">
        <v>1512</v>
      </c>
      <c r="C26" s="12">
        <v>763</v>
      </c>
      <c r="D26" s="12">
        <v>749</v>
      </c>
      <c r="E26" s="12"/>
      <c r="F26" s="12">
        <v>1572</v>
      </c>
      <c r="G26" s="12">
        <v>809</v>
      </c>
      <c r="H26" s="12">
        <v>763</v>
      </c>
    </row>
    <row r="27" spans="1:9" x14ac:dyDescent="0.2">
      <c r="A27" s="10" t="s">
        <v>252</v>
      </c>
      <c r="B27" s="12">
        <v>6119</v>
      </c>
      <c r="C27" s="12">
        <v>3188</v>
      </c>
      <c r="D27" s="12">
        <v>2931</v>
      </c>
      <c r="E27" s="12"/>
      <c r="F27" s="12">
        <v>6055</v>
      </c>
      <c r="G27" s="12">
        <v>3125</v>
      </c>
      <c r="H27" s="12">
        <v>2930</v>
      </c>
    </row>
    <row r="28" spans="1:9" x14ac:dyDescent="0.2">
      <c r="A28" s="10" t="s">
        <v>253</v>
      </c>
      <c r="B28" s="12">
        <v>12795</v>
      </c>
      <c r="C28" s="12">
        <v>6650</v>
      </c>
      <c r="D28" s="12">
        <v>6145</v>
      </c>
      <c r="E28" s="12"/>
      <c r="F28" s="12">
        <v>12791</v>
      </c>
      <c r="G28" s="12">
        <v>6683</v>
      </c>
      <c r="H28" s="12">
        <v>6108</v>
      </c>
    </row>
    <row r="29" spans="1:9" x14ac:dyDescent="0.2">
      <c r="A29" s="10" t="s">
        <v>266</v>
      </c>
      <c r="B29" s="12">
        <v>145</v>
      </c>
      <c r="C29" s="12">
        <v>95</v>
      </c>
      <c r="D29" s="12">
        <v>50</v>
      </c>
      <c r="E29" s="12"/>
      <c r="F29" s="12">
        <v>155</v>
      </c>
      <c r="G29" s="12">
        <v>101</v>
      </c>
      <c r="H29" s="12">
        <v>54</v>
      </c>
    </row>
    <row r="30" spans="1:9" x14ac:dyDescent="0.2">
      <c r="A30" s="10" t="s">
        <v>254</v>
      </c>
      <c r="B30" s="12">
        <v>7352</v>
      </c>
      <c r="C30" s="12">
        <v>3739</v>
      </c>
      <c r="D30" s="12">
        <v>3613</v>
      </c>
      <c r="E30" s="12"/>
      <c r="F30" s="12">
        <v>7373</v>
      </c>
      <c r="G30" s="12">
        <v>3693</v>
      </c>
      <c r="H30" s="12">
        <v>3680</v>
      </c>
    </row>
    <row r="31" spans="1:9" x14ac:dyDescent="0.2">
      <c r="A31" s="10" t="s">
        <v>255</v>
      </c>
      <c r="B31" s="12">
        <v>3194</v>
      </c>
      <c r="C31" s="12">
        <v>1388</v>
      </c>
      <c r="D31" s="12">
        <v>1806</v>
      </c>
      <c r="E31" s="12"/>
      <c r="F31" s="12">
        <v>3199</v>
      </c>
      <c r="G31" s="12">
        <v>1406</v>
      </c>
      <c r="H31" s="12">
        <v>1793</v>
      </c>
    </row>
    <row r="32" spans="1:9" x14ac:dyDescent="0.2">
      <c r="A32" s="10" t="s">
        <v>256</v>
      </c>
      <c r="B32" s="12">
        <v>270</v>
      </c>
      <c r="C32" s="12">
        <v>120</v>
      </c>
      <c r="D32" s="12">
        <v>150</v>
      </c>
      <c r="E32" s="12"/>
      <c r="F32" s="12">
        <v>249</v>
      </c>
      <c r="G32" s="12">
        <v>125</v>
      </c>
      <c r="H32" s="12">
        <v>124</v>
      </c>
    </row>
    <row r="33" spans="1:8" x14ac:dyDescent="0.2">
      <c r="A33" s="10" t="s">
        <v>257</v>
      </c>
      <c r="B33" s="12">
        <v>354</v>
      </c>
      <c r="C33" s="12">
        <v>252</v>
      </c>
      <c r="D33" s="12">
        <v>102</v>
      </c>
      <c r="E33" s="12"/>
      <c r="F33" s="12">
        <v>512</v>
      </c>
      <c r="G33" s="12">
        <v>353</v>
      </c>
      <c r="H33" s="12">
        <v>159</v>
      </c>
    </row>
    <row r="34" spans="1:8" x14ac:dyDescent="0.2">
      <c r="A34" s="10" t="s">
        <v>258</v>
      </c>
      <c r="B34" s="12">
        <v>1812</v>
      </c>
      <c r="C34" s="12">
        <v>1090</v>
      </c>
      <c r="D34" s="12">
        <v>722</v>
      </c>
      <c r="E34" s="12"/>
      <c r="F34" s="12">
        <v>1771</v>
      </c>
      <c r="G34" s="12">
        <v>1034</v>
      </c>
      <c r="H34" s="12">
        <v>737</v>
      </c>
    </row>
    <row r="35" spans="1:8" x14ac:dyDescent="0.2">
      <c r="A35" s="10" t="s">
        <v>259</v>
      </c>
      <c r="B35" s="12">
        <v>1899</v>
      </c>
      <c r="C35" s="12">
        <v>1055</v>
      </c>
      <c r="D35" s="12">
        <v>844</v>
      </c>
      <c r="E35" s="12"/>
      <c r="F35" s="12">
        <v>1734</v>
      </c>
      <c r="G35" s="12">
        <v>987</v>
      </c>
      <c r="H35" s="12">
        <v>747</v>
      </c>
    </row>
    <row r="36" spans="1:8" x14ac:dyDescent="0.2">
      <c r="A36" s="10" t="s">
        <v>260</v>
      </c>
      <c r="B36" s="12">
        <v>65</v>
      </c>
      <c r="C36" s="12">
        <v>45</v>
      </c>
      <c r="D36" s="12">
        <v>20</v>
      </c>
      <c r="E36" s="12"/>
      <c r="F36" s="12">
        <v>68</v>
      </c>
      <c r="G36" s="12">
        <v>51</v>
      </c>
      <c r="H36" s="12">
        <v>17</v>
      </c>
    </row>
    <row r="37" spans="1:8" x14ac:dyDescent="0.2">
      <c r="A37" s="10" t="s">
        <v>261</v>
      </c>
      <c r="B37" s="12">
        <v>293</v>
      </c>
      <c r="C37" s="12">
        <v>58</v>
      </c>
      <c r="D37" s="12">
        <v>235</v>
      </c>
      <c r="E37" s="12"/>
      <c r="F37" s="12">
        <v>496</v>
      </c>
      <c r="G37" s="12">
        <v>134</v>
      </c>
      <c r="H37" s="12">
        <v>362</v>
      </c>
    </row>
    <row r="38" spans="1:8" x14ac:dyDescent="0.2">
      <c r="A38" s="10" t="s">
        <v>268</v>
      </c>
      <c r="B38" s="12">
        <v>352</v>
      </c>
      <c r="C38" s="12">
        <v>223</v>
      </c>
      <c r="D38" s="12">
        <v>129</v>
      </c>
      <c r="E38" s="12"/>
      <c r="F38" s="12" t="s">
        <v>15</v>
      </c>
      <c r="G38" s="12" t="s">
        <v>15</v>
      </c>
      <c r="H38" s="12" t="s">
        <v>15</v>
      </c>
    </row>
    <row r="39" spans="1:8" x14ac:dyDescent="0.2">
      <c r="A39" s="10" t="s">
        <v>262</v>
      </c>
      <c r="B39" s="12">
        <v>8</v>
      </c>
      <c r="C39" s="12">
        <v>3</v>
      </c>
      <c r="D39" s="12">
        <v>5</v>
      </c>
      <c r="E39" s="12"/>
      <c r="F39" s="12">
        <v>13</v>
      </c>
      <c r="G39" s="12">
        <v>6</v>
      </c>
      <c r="H39" s="12">
        <v>7</v>
      </c>
    </row>
    <row r="40" spans="1:8" x14ac:dyDescent="0.2">
      <c r="A40" s="14" t="s">
        <v>26</v>
      </c>
      <c r="B40" s="12">
        <v>17929</v>
      </c>
      <c r="C40" s="12">
        <v>9144</v>
      </c>
      <c r="D40" s="12">
        <v>8785</v>
      </c>
      <c r="E40" s="12"/>
      <c r="F40" s="12">
        <v>18250</v>
      </c>
      <c r="G40" s="12">
        <v>9357</v>
      </c>
      <c r="H40" s="12">
        <v>8893</v>
      </c>
    </row>
    <row r="41" spans="1:8" x14ac:dyDescent="0.2">
      <c r="A41" s="10" t="s">
        <v>267</v>
      </c>
      <c r="B41" s="12">
        <v>1475</v>
      </c>
      <c r="C41" s="12">
        <v>774</v>
      </c>
      <c r="D41" s="12">
        <v>701</v>
      </c>
      <c r="E41" s="12"/>
      <c r="F41" s="12">
        <v>1461</v>
      </c>
      <c r="G41" s="12">
        <v>776</v>
      </c>
      <c r="H41" s="12">
        <v>685</v>
      </c>
    </row>
    <row r="42" spans="1:8" x14ac:dyDescent="0.2">
      <c r="A42" s="10" t="s">
        <v>252</v>
      </c>
      <c r="B42" s="12">
        <v>3268</v>
      </c>
      <c r="C42" s="12">
        <v>1710</v>
      </c>
      <c r="D42" s="12">
        <v>1558</v>
      </c>
      <c r="E42" s="12"/>
      <c r="F42" s="12">
        <v>3206</v>
      </c>
      <c r="G42" s="12">
        <v>1691</v>
      </c>
      <c r="H42" s="12">
        <v>1515</v>
      </c>
    </row>
    <row r="43" spans="1:8" x14ac:dyDescent="0.2">
      <c r="A43" s="10" t="s">
        <v>253</v>
      </c>
      <c r="B43" s="12">
        <v>6543</v>
      </c>
      <c r="C43" s="12">
        <v>3312</v>
      </c>
      <c r="D43" s="12">
        <v>3231</v>
      </c>
      <c r="E43" s="12"/>
      <c r="F43" s="12">
        <v>6547</v>
      </c>
      <c r="G43" s="12">
        <v>3325</v>
      </c>
      <c r="H43" s="12">
        <v>3222</v>
      </c>
    </row>
    <row r="44" spans="1:8" x14ac:dyDescent="0.2">
      <c r="A44" s="10" t="s">
        <v>266</v>
      </c>
      <c r="B44" s="12">
        <v>61</v>
      </c>
      <c r="C44" s="12">
        <v>39</v>
      </c>
      <c r="D44" s="12">
        <v>22</v>
      </c>
      <c r="E44" s="12"/>
      <c r="F44" s="12">
        <v>74</v>
      </c>
      <c r="G44" s="12">
        <v>47</v>
      </c>
      <c r="H44" s="12">
        <v>27</v>
      </c>
    </row>
    <row r="45" spans="1:8" x14ac:dyDescent="0.2">
      <c r="A45" s="10" t="s">
        <v>254</v>
      </c>
      <c r="B45" s="12">
        <v>4627</v>
      </c>
      <c r="C45" s="12">
        <v>2374</v>
      </c>
      <c r="D45" s="12">
        <v>2253</v>
      </c>
      <c r="E45" s="12"/>
      <c r="F45" s="12">
        <v>4785</v>
      </c>
      <c r="G45" s="12">
        <v>2410</v>
      </c>
      <c r="H45" s="12">
        <v>2375</v>
      </c>
    </row>
    <row r="46" spans="1:8" x14ac:dyDescent="0.2">
      <c r="A46" s="10" t="s">
        <v>255</v>
      </c>
      <c r="B46" s="12">
        <v>768</v>
      </c>
      <c r="C46" s="12">
        <v>376</v>
      </c>
      <c r="D46" s="12">
        <v>392</v>
      </c>
      <c r="E46" s="12"/>
      <c r="F46" s="12">
        <v>807</v>
      </c>
      <c r="G46" s="12">
        <v>413</v>
      </c>
      <c r="H46" s="12">
        <v>394</v>
      </c>
    </row>
    <row r="47" spans="1:8" x14ac:dyDescent="0.2">
      <c r="A47" s="10" t="s">
        <v>256</v>
      </c>
      <c r="B47" s="12" t="s">
        <v>15</v>
      </c>
      <c r="C47" s="12" t="s">
        <v>15</v>
      </c>
      <c r="D47" s="12" t="s">
        <v>15</v>
      </c>
      <c r="E47" s="12"/>
      <c r="F47" s="12" t="s">
        <v>15</v>
      </c>
      <c r="G47" s="12" t="s">
        <v>15</v>
      </c>
      <c r="H47" s="12" t="s">
        <v>15</v>
      </c>
    </row>
    <row r="48" spans="1:8" x14ac:dyDescent="0.2">
      <c r="A48" s="10" t="s">
        <v>257</v>
      </c>
      <c r="B48" s="12">
        <v>227</v>
      </c>
      <c r="C48" s="12">
        <v>136</v>
      </c>
      <c r="D48" s="12">
        <v>91</v>
      </c>
      <c r="E48" s="12"/>
      <c r="F48" s="12">
        <v>373</v>
      </c>
      <c r="G48" s="12">
        <v>241</v>
      </c>
      <c r="H48" s="12">
        <v>132</v>
      </c>
    </row>
    <row r="49" spans="1:8" x14ac:dyDescent="0.2">
      <c r="A49" s="10" t="s">
        <v>258</v>
      </c>
      <c r="B49" s="12">
        <v>739</v>
      </c>
      <c r="C49" s="12">
        <v>322</v>
      </c>
      <c r="D49" s="12">
        <v>417</v>
      </c>
      <c r="E49" s="12"/>
      <c r="F49" s="12">
        <v>724</v>
      </c>
      <c r="G49" s="12">
        <v>331</v>
      </c>
      <c r="H49" s="12">
        <v>393</v>
      </c>
    </row>
    <row r="50" spans="1:8" x14ac:dyDescent="0.2">
      <c r="A50" s="10" t="s">
        <v>259</v>
      </c>
      <c r="B50" s="12">
        <v>221</v>
      </c>
      <c r="C50" s="12">
        <v>101</v>
      </c>
      <c r="D50" s="12">
        <v>120</v>
      </c>
      <c r="E50" s="12"/>
      <c r="F50" s="12">
        <v>273</v>
      </c>
      <c r="G50" s="12">
        <v>123</v>
      </c>
      <c r="H50" s="12">
        <v>150</v>
      </c>
    </row>
    <row r="51" spans="1:8" x14ac:dyDescent="0.2">
      <c r="A51" s="10" t="s">
        <v>260</v>
      </c>
      <c r="B51" s="12" t="s">
        <v>15</v>
      </c>
      <c r="C51" s="12" t="s">
        <v>15</v>
      </c>
      <c r="D51" s="12" t="s">
        <v>15</v>
      </c>
      <c r="E51" s="12"/>
      <c r="F51" s="12" t="s">
        <v>15</v>
      </c>
      <c r="G51" s="12" t="s">
        <v>15</v>
      </c>
      <c r="H51" s="12" t="s">
        <v>15</v>
      </c>
    </row>
    <row r="52" spans="1:8" x14ac:dyDescent="0.2">
      <c r="A52" s="10" t="s">
        <v>261</v>
      </c>
      <c r="B52" s="12" t="s">
        <v>15</v>
      </c>
      <c r="C52" s="12" t="s">
        <v>15</v>
      </c>
      <c r="D52" s="12" t="s">
        <v>15</v>
      </c>
      <c r="E52" s="12"/>
      <c r="F52" s="12" t="s">
        <v>15</v>
      </c>
      <c r="G52" s="12" t="s">
        <v>15</v>
      </c>
      <c r="H52" s="12" t="s">
        <v>15</v>
      </c>
    </row>
    <row r="53" spans="1:8" x14ac:dyDescent="0.2">
      <c r="A53" s="10" t="s">
        <v>268</v>
      </c>
      <c r="B53" s="12" t="s">
        <v>15</v>
      </c>
      <c r="C53" s="12" t="s">
        <v>15</v>
      </c>
      <c r="D53" s="12" t="s">
        <v>15</v>
      </c>
      <c r="E53" s="12"/>
      <c r="F53" s="12" t="s">
        <v>15</v>
      </c>
      <c r="G53" s="12" t="s">
        <v>15</v>
      </c>
      <c r="H53" s="12" t="s">
        <v>15</v>
      </c>
    </row>
    <row r="54" spans="1:8" x14ac:dyDescent="0.2">
      <c r="A54" s="10" t="s">
        <v>262</v>
      </c>
      <c r="B54" s="12" t="s">
        <v>15</v>
      </c>
      <c r="C54" s="12" t="s">
        <v>15</v>
      </c>
      <c r="D54" s="12" t="s">
        <v>15</v>
      </c>
      <c r="E54" s="12"/>
      <c r="F54" s="12" t="s">
        <v>15</v>
      </c>
      <c r="G54" s="12" t="s">
        <v>15</v>
      </c>
      <c r="H54" s="12" t="s">
        <v>15</v>
      </c>
    </row>
    <row r="55" spans="1:8" x14ac:dyDescent="0.2">
      <c r="A55" s="17"/>
      <c r="B55" s="17"/>
      <c r="C55" s="17"/>
      <c r="D55" s="17"/>
      <c r="E55" s="121"/>
      <c r="F55" s="17" t="s">
        <v>144</v>
      </c>
      <c r="G55" s="17" t="s">
        <v>144</v>
      </c>
      <c r="H55" s="20" t="s">
        <v>144</v>
      </c>
    </row>
    <row r="56" spans="1:8" x14ac:dyDescent="0.2">
      <c r="A56" s="18" t="s">
        <v>265</v>
      </c>
      <c r="B56" s="3"/>
      <c r="C56" s="3"/>
      <c r="D56" s="3"/>
      <c r="E56" s="122"/>
      <c r="F56" s="3"/>
      <c r="G56" s="112"/>
      <c r="H56" s="3"/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S330"/>
  <sheetViews>
    <sheetView topLeftCell="A2" zoomScaleNormal="100" zoomScaleSheetLayoutView="40" workbookViewId="0">
      <selection activeCell="J2" sqref="J2"/>
    </sheetView>
  </sheetViews>
  <sheetFormatPr baseColWidth="10" defaultColWidth="6.85546875" defaultRowHeight="11.25" customHeight="1" x14ac:dyDescent="0.2"/>
  <cols>
    <col min="1" max="1" width="39.28515625" style="3" customWidth="1"/>
    <col min="2" max="2" width="7.28515625" style="3" customWidth="1"/>
    <col min="3" max="5" width="10.42578125" style="3" customWidth="1"/>
    <col min="6" max="6" width="2.7109375" style="3" customWidth="1"/>
    <col min="7" max="7" width="11.5703125" style="3" customWidth="1"/>
    <col min="8" max="8" width="6.85546875" style="3"/>
    <col min="9" max="9" width="16.85546875" style="3" customWidth="1"/>
    <col min="10" max="10" width="19.140625" style="3" customWidth="1"/>
    <col min="11" max="11" width="10.5703125" style="3" customWidth="1"/>
    <col min="12" max="12" width="4.5703125" style="3" customWidth="1"/>
    <col min="13" max="13" width="14.28515625" style="3" customWidth="1"/>
    <col min="14" max="16384" width="6.85546875" style="3"/>
  </cols>
  <sheetData>
    <row r="1" spans="1:19" ht="14.1" customHeight="1" thickBot="1" x14ac:dyDescent="0.25">
      <c r="A1" s="1" t="s">
        <v>212</v>
      </c>
      <c r="B1" s="2"/>
      <c r="C1" s="2"/>
      <c r="D1" s="2"/>
      <c r="E1" s="2"/>
      <c r="F1" s="2"/>
      <c r="G1" s="2"/>
    </row>
    <row r="2" spans="1:19" ht="14.1" customHeight="1" x14ac:dyDescent="0.2">
      <c r="A2" s="59"/>
      <c r="B2" s="59"/>
      <c r="C2" s="59"/>
      <c r="D2" s="59"/>
      <c r="E2" s="59"/>
      <c r="F2" s="59"/>
      <c r="G2" s="59"/>
      <c r="J2" s="119" t="s">
        <v>248</v>
      </c>
    </row>
    <row r="3" spans="1:19" ht="14.1" customHeight="1" x14ac:dyDescent="0.2">
      <c r="A3" s="22" t="s">
        <v>192</v>
      </c>
    </row>
    <row r="4" spans="1:19" ht="14.1" customHeight="1" x14ac:dyDescent="0.2">
      <c r="A4" s="4"/>
      <c r="B4" s="26"/>
      <c r="G4" s="26"/>
    </row>
    <row r="5" spans="1:19" ht="14.1" customHeight="1" x14ac:dyDescent="0.2">
      <c r="A5" s="41"/>
      <c r="B5" s="41" t="s">
        <v>50</v>
      </c>
      <c r="C5" s="41"/>
      <c r="D5" s="41"/>
      <c r="E5" s="41"/>
      <c r="F5" s="41"/>
      <c r="G5" s="41" t="s">
        <v>44</v>
      </c>
    </row>
    <row r="6" spans="1:19" s="10" customFormat="1" ht="14.1" customHeight="1" x14ac:dyDescent="0.15">
      <c r="A6" s="60"/>
      <c r="B6" s="42">
        <v>2008</v>
      </c>
      <c r="C6" s="42">
        <v>2010</v>
      </c>
      <c r="D6" s="42">
        <v>2012</v>
      </c>
      <c r="E6" s="42">
        <v>2014</v>
      </c>
      <c r="F6" s="60"/>
      <c r="G6" s="42">
        <v>2014</v>
      </c>
    </row>
    <row r="7" spans="1:19" ht="14.1" customHeight="1" x14ac:dyDescent="0.2">
      <c r="A7" s="19"/>
      <c r="B7" s="11"/>
      <c r="C7" s="11"/>
      <c r="D7" s="11"/>
      <c r="E7" s="11"/>
      <c r="F7" s="11"/>
      <c r="G7" s="12"/>
    </row>
    <row r="8" spans="1:19" ht="14.1" customHeight="1" x14ac:dyDescent="0.2">
      <c r="A8" s="61" t="s">
        <v>28</v>
      </c>
      <c r="B8" s="11"/>
      <c r="C8" s="11"/>
      <c r="D8" s="11"/>
      <c r="E8" s="11"/>
      <c r="F8" s="11"/>
      <c r="G8" s="12"/>
      <c r="I8"/>
      <c r="J8"/>
      <c r="K8"/>
      <c r="L8"/>
      <c r="M8"/>
      <c r="N8"/>
      <c r="O8"/>
      <c r="P8"/>
      <c r="Q8"/>
      <c r="R8"/>
      <c r="S8"/>
    </row>
    <row r="9" spans="1:19" ht="14.1" customHeight="1" x14ac:dyDescent="0.2">
      <c r="A9" s="19" t="s">
        <v>17</v>
      </c>
      <c r="B9" s="12">
        <v>834120</v>
      </c>
      <c r="C9" s="12">
        <v>913348</v>
      </c>
      <c r="D9" s="12">
        <v>1034579</v>
      </c>
      <c r="E9" s="12">
        <v>1103804</v>
      </c>
      <c r="F9" s="12"/>
      <c r="G9" s="12">
        <v>173954046</v>
      </c>
      <c r="I9"/>
      <c r="J9"/>
      <c r="K9"/>
      <c r="L9"/>
      <c r="M9"/>
      <c r="N9"/>
      <c r="O9"/>
      <c r="P9"/>
      <c r="Q9"/>
      <c r="R9"/>
      <c r="S9"/>
    </row>
    <row r="10" spans="1:19" ht="14.1" customHeight="1" x14ac:dyDescent="0.2">
      <c r="A10" s="19" t="s">
        <v>45</v>
      </c>
      <c r="B10" s="12">
        <v>41836</v>
      </c>
      <c r="C10" s="12">
        <v>44025</v>
      </c>
      <c r="D10" s="12">
        <v>33873</v>
      </c>
      <c r="E10" s="12">
        <v>32882</v>
      </c>
      <c r="F10" s="12"/>
      <c r="G10" s="12">
        <v>4644620</v>
      </c>
      <c r="I10"/>
      <c r="J10"/>
      <c r="K10"/>
      <c r="L10"/>
      <c r="M10"/>
      <c r="N10"/>
      <c r="O10"/>
      <c r="P10"/>
      <c r="Q10"/>
      <c r="R10"/>
      <c r="S10"/>
    </row>
    <row r="11" spans="1:19" ht="14.1" customHeight="1" x14ac:dyDescent="0.2">
      <c r="A11" s="61" t="s">
        <v>19</v>
      </c>
      <c r="B11" s="12"/>
      <c r="C11" s="12"/>
      <c r="D11" s="12"/>
      <c r="E11" s="12"/>
      <c r="F11" s="12"/>
      <c r="G11" s="12"/>
      <c r="I11"/>
      <c r="J11"/>
      <c r="K11"/>
      <c r="L11"/>
      <c r="M11"/>
      <c r="N11"/>
      <c r="O11"/>
      <c r="P11"/>
      <c r="Q11"/>
      <c r="R11"/>
      <c r="S11"/>
    </row>
    <row r="12" spans="1:19" ht="14.1" customHeight="1" x14ac:dyDescent="0.2">
      <c r="A12" s="19" t="s">
        <v>17</v>
      </c>
      <c r="B12" s="12">
        <v>167687</v>
      </c>
      <c r="C12" s="12">
        <v>30773</v>
      </c>
      <c r="D12" s="12">
        <v>39708</v>
      </c>
      <c r="E12" s="12">
        <v>41227</v>
      </c>
      <c r="F12" s="12"/>
      <c r="G12" s="12">
        <v>19246571</v>
      </c>
      <c r="I12"/>
      <c r="J12"/>
      <c r="K12"/>
      <c r="L12"/>
      <c r="M12"/>
      <c r="N12"/>
      <c r="O12"/>
      <c r="P12"/>
      <c r="Q12"/>
      <c r="R12"/>
      <c r="S12"/>
    </row>
    <row r="13" spans="1:19" ht="14.1" customHeight="1" x14ac:dyDescent="0.2">
      <c r="A13" s="61" t="s">
        <v>29</v>
      </c>
      <c r="B13" s="12"/>
      <c r="C13" s="12"/>
      <c r="D13" s="12"/>
      <c r="E13" s="12"/>
      <c r="F13" s="12"/>
      <c r="G13" s="12"/>
      <c r="I13"/>
      <c r="J13"/>
      <c r="K13"/>
      <c r="L13"/>
      <c r="M13"/>
      <c r="N13"/>
      <c r="O13"/>
      <c r="P13"/>
      <c r="Q13"/>
      <c r="R13"/>
      <c r="S13"/>
    </row>
    <row r="14" spans="1:19" ht="14.1" customHeight="1" x14ac:dyDescent="0.2">
      <c r="A14" s="19" t="s">
        <v>17</v>
      </c>
      <c r="B14" s="12">
        <v>12871</v>
      </c>
      <c r="C14" s="12">
        <v>8122</v>
      </c>
      <c r="D14" s="12">
        <v>16866</v>
      </c>
      <c r="E14" s="12">
        <v>16816</v>
      </c>
      <c r="F14" s="12"/>
      <c r="G14" s="12">
        <v>10570607</v>
      </c>
      <c r="I14"/>
      <c r="J14"/>
      <c r="K14"/>
      <c r="L14"/>
      <c r="M14"/>
      <c r="N14"/>
      <c r="O14"/>
      <c r="P14"/>
      <c r="Q14"/>
      <c r="R14"/>
      <c r="S14"/>
    </row>
    <row r="15" spans="1:19" ht="14.1" customHeight="1" x14ac:dyDescent="0.2">
      <c r="A15" s="19" t="s">
        <v>45</v>
      </c>
      <c r="B15" s="12">
        <v>5</v>
      </c>
      <c r="C15" s="12">
        <v>4</v>
      </c>
      <c r="D15" s="12">
        <v>8</v>
      </c>
      <c r="E15" s="12">
        <v>14</v>
      </c>
      <c r="F15" s="12"/>
      <c r="G15" s="12">
        <v>83606</v>
      </c>
      <c r="I15"/>
      <c r="J15"/>
      <c r="K15"/>
      <c r="L15"/>
      <c r="M15"/>
      <c r="N15"/>
      <c r="O15"/>
      <c r="P15"/>
      <c r="Q15"/>
      <c r="R15"/>
      <c r="S15"/>
    </row>
    <row r="16" spans="1:19" ht="14.1" customHeight="1" x14ac:dyDescent="0.2">
      <c r="A16" s="61" t="s">
        <v>40</v>
      </c>
      <c r="B16" s="12"/>
      <c r="C16" s="12"/>
      <c r="D16" s="12"/>
      <c r="E16" s="12"/>
      <c r="F16" s="12"/>
      <c r="G16" s="12"/>
      <c r="I16"/>
      <c r="J16"/>
      <c r="K16"/>
      <c r="L16"/>
      <c r="M16"/>
      <c r="N16"/>
      <c r="O16"/>
      <c r="P16"/>
      <c r="Q16"/>
      <c r="R16"/>
      <c r="S16"/>
    </row>
    <row r="17" spans="1:19" ht="14.1" customHeight="1" x14ac:dyDescent="0.2">
      <c r="A17" s="19" t="s">
        <v>17</v>
      </c>
      <c r="B17" s="12">
        <v>18301</v>
      </c>
      <c r="C17" s="12">
        <v>24151</v>
      </c>
      <c r="D17" s="12">
        <v>27779</v>
      </c>
      <c r="E17" s="12">
        <v>30347</v>
      </c>
      <c r="F17" s="12"/>
      <c r="G17" s="12">
        <v>7345959</v>
      </c>
      <c r="I17"/>
      <c r="J17"/>
      <c r="K17"/>
      <c r="L17"/>
      <c r="M17"/>
      <c r="N17"/>
      <c r="O17"/>
      <c r="P17"/>
      <c r="Q17"/>
      <c r="R17"/>
      <c r="S17"/>
    </row>
    <row r="18" spans="1:19" ht="14.1" customHeight="1" x14ac:dyDescent="0.2">
      <c r="A18" s="19" t="s">
        <v>45</v>
      </c>
      <c r="B18" s="12">
        <v>1624</v>
      </c>
      <c r="C18" s="12">
        <v>1305</v>
      </c>
      <c r="D18" s="12">
        <v>2282</v>
      </c>
      <c r="E18" s="12">
        <v>826</v>
      </c>
      <c r="F18" s="12"/>
      <c r="G18" s="12">
        <v>285194</v>
      </c>
      <c r="I18"/>
      <c r="J18"/>
      <c r="K18"/>
      <c r="L18"/>
      <c r="M18"/>
      <c r="N18"/>
      <c r="O18"/>
      <c r="P18"/>
      <c r="Q18"/>
      <c r="R18"/>
      <c r="S18"/>
    </row>
    <row r="19" spans="1:19" ht="14.1" customHeight="1" x14ac:dyDescent="0.2">
      <c r="A19" s="61" t="s">
        <v>41</v>
      </c>
      <c r="B19" s="12"/>
      <c r="C19" s="12"/>
      <c r="D19" s="12"/>
      <c r="E19" s="12"/>
      <c r="F19" s="12"/>
      <c r="G19" s="12"/>
      <c r="I19"/>
      <c r="J19"/>
      <c r="K19"/>
      <c r="L19"/>
      <c r="M19"/>
      <c r="N19"/>
      <c r="O19"/>
      <c r="P19"/>
      <c r="Q19"/>
      <c r="R19"/>
      <c r="S19"/>
    </row>
    <row r="20" spans="1:19" ht="14.1" customHeight="1" x14ac:dyDescent="0.2">
      <c r="A20" s="19" t="s">
        <v>17</v>
      </c>
      <c r="B20" s="12">
        <v>40246</v>
      </c>
      <c r="C20" s="12">
        <v>70865</v>
      </c>
      <c r="D20" s="12">
        <v>68177</v>
      </c>
      <c r="E20" s="12">
        <v>68897</v>
      </c>
      <c r="F20" s="12"/>
      <c r="G20" s="12">
        <v>9914880</v>
      </c>
      <c r="I20"/>
      <c r="J20"/>
      <c r="K20"/>
      <c r="L20"/>
      <c r="M20"/>
      <c r="N20"/>
      <c r="O20"/>
      <c r="P20"/>
      <c r="Q20"/>
      <c r="R20"/>
      <c r="S20"/>
    </row>
    <row r="21" spans="1:19" ht="14.1" customHeight="1" x14ac:dyDescent="0.2">
      <c r="A21" s="19" t="s">
        <v>45</v>
      </c>
      <c r="B21" s="12">
        <v>6039</v>
      </c>
      <c r="C21" s="12">
        <v>6264</v>
      </c>
      <c r="D21" s="12">
        <v>4179</v>
      </c>
      <c r="E21" s="12">
        <v>2724</v>
      </c>
      <c r="F21" s="12"/>
      <c r="G21" s="12">
        <v>441379</v>
      </c>
      <c r="I21"/>
      <c r="J21"/>
      <c r="K21"/>
      <c r="L21"/>
      <c r="M21"/>
      <c r="N21"/>
      <c r="O21"/>
      <c r="P21"/>
      <c r="Q21"/>
      <c r="R21"/>
      <c r="S21"/>
    </row>
    <row r="22" spans="1:19" ht="14.1" customHeight="1" x14ac:dyDescent="0.2">
      <c r="A22" s="61" t="s">
        <v>142</v>
      </c>
      <c r="B22" s="51"/>
      <c r="C22" s="51"/>
      <c r="D22" s="51"/>
      <c r="E22" s="51"/>
      <c r="F22" s="51"/>
      <c r="G22" s="51"/>
      <c r="I22"/>
      <c r="J22"/>
      <c r="K22"/>
      <c r="L22"/>
      <c r="M22"/>
      <c r="N22"/>
      <c r="O22"/>
      <c r="P22"/>
      <c r="Q22"/>
      <c r="R22"/>
      <c r="S22"/>
    </row>
    <row r="23" spans="1:19" ht="14.1" customHeight="1" x14ac:dyDescent="0.2">
      <c r="A23" s="19" t="s">
        <v>17</v>
      </c>
      <c r="B23" s="12">
        <v>9077</v>
      </c>
      <c r="C23" s="12"/>
      <c r="D23" s="12"/>
      <c r="E23" s="12"/>
      <c r="F23" s="12"/>
      <c r="G23" s="12"/>
      <c r="I23"/>
      <c r="J23"/>
      <c r="K23"/>
      <c r="L23"/>
      <c r="M23"/>
      <c r="N23"/>
      <c r="O23"/>
      <c r="P23"/>
      <c r="Q23"/>
      <c r="R23"/>
      <c r="S23"/>
    </row>
    <row r="24" spans="1:19" ht="14.1" customHeight="1" x14ac:dyDescent="0.2">
      <c r="A24" s="19" t="s">
        <v>45</v>
      </c>
      <c r="B24" s="12">
        <v>1070</v>
      </c>
      <c r="C24" s="12"/>
      <c r="D24" s="12"/>
      <c r="E24" s="12"/>
      <c r="F24" s="12"/>
      <c r="G24" s="12"/>
    </row>
    <row r="25" spans="1:19" ht="14.1" customHeight="1" x14ac:dyDescent="0.2">
      <c r="A25" s="19" t="s">
        <v>139</v>
      </c>
      <c r="B25" s="12"/>
      <c r="C25" s="12"/>
      <c r="D25" s="12"/>
    </row>
    <row r="26" spans="1:19" ht="14.1" customHeight="1" x14ac:dyDescent="0.2">
      <c r="A26" s="19" t="s">
        <v>17</v>
      </c>
      <c r="B26" s="12"/>
      <c r="C26" s="12">
        <v>5544</v>
      </c>
      <c r="D26" s="12">
        <v>35195</v>
      </c>
      <c r="E26" s="12">
        <v>36910</v>
      </c>
      <c r="F26" s="12"/>
      <c r="G26" s="12">
        <v>12838609</v>
      </c>
    </row>
    <row r="27" spans="1:19" ht="14.1" customHeight="1" x14ac:dyDescent="0.2">
      <c r="A27" s="19" t="s">
        <v>45</v>
      </c>
      <c r="B27" s="12"/>
      <c r="C27" s="12">
        <v>50</v>
      </c>
      <c r="D27" s="12"/>
      <c r="E27" s="12">
        <v>5486</v>
      </c>
      <c r="F27" s="12"/>
      <c r="G27" s="12">
        <v>1152389</v>
      </c>
    </row>
    <row r="28" spans="1:19" ht="14.1" customHeight="1" x14ac:dyDescent="0.2">
      <c r="A28" s="19" t="s">
        <v>141</v>
      </c>
      <c r="B28" s="12"/>
      <c r="C28" s="12"/>
      <c r="D28" s="12"/>
      <c r="E28" s="12"/>
      <c r="F28" s="12"/>
      <c r="G28" s="12"/>
    </row>
    <row r="29" spans="1:19" ht="14.1" customHeight="1" x14ac:dyDescent="0.2">
      <c r="A29" s="19" t="s">
        <v>17</v>
      </c>
      <c r="B29" s="12"/>
      <c r="C29" s="12">
        <v>2283</v>
      </c>
      <c r="D29" s="12">
        <v>46211</v>
      </c>
      <c r="E29" s="12">
        <v>53768</v>
      </c>
      <c r="F29" s="12"/>
      <c r="G29" s="12">
        <v>16331497</v>
      </c>
    </row>
    <row r="30" spans="1:19" ht="14.1" customHeight="1" x14ac:dyDescent="0.2">
      <c r="A30" s="19" t="s">
        <v>45</v>
      </c>
      <c r="B30" s="12"/>
      <c r="C30" s="12">
        <v>258</v>
      </c>
      <c r="D30" s="12">
        <v>72</v>
      </c>
      <c r="E30" s="12">
        <v>39</v>
      </c>
      <c r="F30" s="12"/>
      <c r="G30" s="12">
        <v>246484</v>
      </c>
    </row>
    <row r="31" spans="1:19" ht="14.1" customHeight="1" x14ac:dyDescent="0.2">
      <c r="A31" s="19" t="s">
        <v>140</v>
      </c>
      <c r="B31" s="12"/>
      <c r="C31" s="12"/>
      <c r="D31" s="12"/>
      <c r="E31" s="12"/>
      <c r="F31" s="12"/>
      <c r="G31" s="12"/>
    </row>
    <row r="32" spans="1:19" ht="14.1" customHeight="1" x14ac:dyDescent="0.2">
      <c r="A32" s="19" t="s">
        <v>17</v>
      </c>
      <c r="B32" s="12"/>
      <c r="C32" s="12">
        <v>1101</v>
      </c>
      <c r="D32" s="12">
        <v>1330</v>
      </c>
      <c r="E32" s="12">
        <v>3357</v>
      </c>
      <c r="F32" s="12"/>
      <c r="G32" s="12">
        <v>145856</v>
      </c>
    </row>
    <row r="33" spans="1:7" ht="14.1" customHeight="1" x14ac:dyDescent="0.2">
      <c r="A33" s="19" t="s">
        <v>45</v>
      </c>
      <c r="B33" s="12"/>
      <c r="C33" s="12">
        <v>457</v>
      </c>
      <c r="D33" s="12">
        <v>35</v>
      </c>
      <c r="E33" s="12">
        <v>111</v>
      </c>
      <c r="F33" s="12"/>
      <c r="G33" s="12">
        <v>3667</v>
      </c>
    </row>
    <row r="34" spans="1:7" ht="14.1" customHeight="1" x14ac:dyDescent="0.2">
      <c r="A34" s="61" t="s">
        <v>135</v>
      </c>
      <c r="B34" s="12"/>
      <c r="C34" s="12"/>
      <c r="D34" s="12"/>
      <c r="E34" s="12"/>
      <c r="F34" s="12"/>
      <c r="G34" s="12"/>
    </row>
    <row r="35" spans="1:7" ht="14.1" customHeight="1" x14ac:dyDescent="0.2">
      <c r="A35" s="19" t="s">
        <v>17</v>
      </c>
      <c r="B35" s="12">
        <v>17484</v>
      </c>
      <c r="C35" s="12">
        <v>17521</v>
      </c>
      <c r="D35" s="12">
        <v>12877</v>
      </c>
      <c r="E35" s="12">
        <v>12743</v>
      </c>
      <c r="F35" s="12"/>
      <c r="G35" s="12">
        <v>6571583</v>
      </c>
    </row>
    <row r="36" spans="1:7" ht="14.1" customHeight="1" x14ac:dyDescent="0.2">
      <c r="A36" s="19" t="s">
        <v>45</v>
      </c>
      <c r="B36" s="12">
        <v>400</v>
      </c>
      <c r="C36" s="12">
        <v>432</v>
      </c>
      <c r="D36" s="12" t="s">
        <v>15</v>
      </c>
      <c r="E36" s="12" t="s">
        <v>15</v>
      </c>
      <c r="F36" s="12"/>
      <c r="G36" s="12">
        <v>6391</v>
      </c>
    </row>
    <row r="37" spans="1:7" ht="14.1" customHeight="1" x14ac:dyDescent="0.2">
      <c r="A37" s="61" t="s">
        <v>136</v>
      </c>
      <c r="B37" s="12"/>
      <c r="C37" s="12"/>
      <c r="D37" s="12"/>
      <c r="E37" s="12"/>
      <c r="F37" s="12"/>
      <c r="G37" s="12"/>
    </row>
    <row r="38" spans="1:7" ht="14.1" customHeight="1" x14ac:dyDescent="0.2">
      <c r="A38" s="19" t="s">
        <v>17</v>
      </c>
      <c r="B38" s="12">
        <v>658</v>
      </c>
      <c r="C38" s="12">
        <v>842</v>
      </c>
      <c r="D38" s="12">
        <v>555</v>
      </c>
      <c r="E38" s="12">
        <v>1005</v>
      </c>
      <c r="F38" s="12"/>
      <c r="G38" s="12">
        <v>1969177</v>
      </c>
    </row>
    <row r="39" spans="1:7" ht="14.1" customHeight="1" x14ac:dyDescent="0.2">
      <c r="A39" s="19" t="s">
        <v>45</v>
      </c>
      <c r="B39" s="12">
        <v>27</v>
      </c>
      <c r="C39" s="12">
        <v>49</v>
      </c>
      <c r="D39" s="12">
        <v>111</v>
      </c>
      <c r="E39" s="12">
        <v>132</v>
      </c>
      <c r="F39" s="12"/>
      <c r="G39" s="12">
        <v>26495</v>
      </c>
    </row>
    <row r="40" spans="1:7" ht="14.1" customHeight="1" x14ac:dyDescent="0.2">
      <c r="A40" s="61" t="s">
        <v>431</v>
      </c>
      <c r="B40" s="12"/>
      <c r="C40" s="12"/>
      <c r="D40" s="12"/>
      <c r="E40" s="12"/>
      <c r="F40" s="12"/>
      <c r="G40" s="12"/>
    </row>
    <row r="41" spans="1:7" ht="14.1" customHeight="1" x14ac:dyDescent="0.2">
      <c r="A41" s="19" t="s">
        <v>17</v>
      </c>
      <c r="B41" s="12">
        <v>2622</v>
      </c>
      <c r="C41" s="12">
        <v>6970</v>
      </c>
      <c r="D41" s="12">
        <v>7161</v>
      </c>
      <c r="E41" s="12">
        <v>8219</v>
      </c>
      <c r="F41" s="12"/>
      <c r="G41" s="12">
        <v>1439389</v>
      </c>
    </row>
    <row r="42" spans="1:7" ht="14.1" customHeight="1" x14ac:dyDescent="0.2">
      <c r="A42" s="19" t="s">
        <v>45</v>
      </c>
      <c r="B42" s="12">
        <v>301</v>
      </c>
      <c r="C42" s="12">
        <v>388</v>
      </c>
      <c r="D42" s="12">
        <v>33</v>
      </c>
      <c r="E42" s="12">
        <v>229</v>
      </c>
      <c r="F42" s="12"/>
      <c r="G42" s="12">
        <v>26233</v>
      </c>
    </row>
    <row r="43" spans="1:7" ht="14.1" customHeight="1" x14ac:dyDescent="0.2">
      <c r="A43" s="61" t="s">
        <v>137</v>
      </c>
      <c r="B43" s="12"/>
      <c r="C43" s="12"/>
      <c r="D43" s="12"/>
      <c r="E43" s="12"/>
      <c r="F43" s="12"/>
      <c r="G43" s="12"/>
    </row>
    <row r="44" spans="1:7" ht="14.1" customHeight="1" x14ac:dyDescent="0.2">
      <c r="A44" s="19" t="s">
        <v>17</v>
      </c>
      <c r="B44" s="12">
        <v>13018</v>
      </c>
      <c r="C44" s="12">
        <v>3174</v>
      </c>
      <c r="D44" s="12">
        <v>9772</v>
      </c>
      <c r="E44" s="12">
        <v>12587</v>
      </c>
      <c r="F44" s="12"/>
      <c r="G44" s="12">
        <v>10563115</v>
      </c>
    </row>
    <row r="45" spans="1:7" ht="14.1" customHeight="1" x14ac:dyDescent="0.2">
      <c r="A45" s="19" t="s">
        <v>45</v>
      </c>
      <c r="B45" s="12">
        <v>141</v>
      </c>
      <c r="C45" s="12">
        <v>48</v>
      </c>
      <c r="D45" s="12">
        <v>780</v>
      </c>
      <c r="E45" s="12">
        <v>1439</v>
      </c>
      <c r="F45" s="12"/>
      <c r="G45" s="12">
        <v>235642</v>
      </c>
    </row>
    <row r="46" spans="1:7" ht="14.1" customHeight="1" x14ac:dyDescent="0.2">
      <c r="A46" s="61" t="s">
        <v>138</v>
      </c>
      <c r="B46" s="12"/>
      <c r="C46" s="12"/>
      <c r="D46" s="12"/>
      <c r="E46" s="12"/>
      <c r="F46" s="12"/>
      <c r="G46" s="12"/>
    </row>
    <row r="47" spans="1:7" ht="14.1" customHeight="1" x14ac:dyDescent="0.2">
      <c r="A47" s="19" t="s">
        <v>17</v>
      </c>
      <c r="B47" s="12">
        <v>7833</v>
      </c>
      <c r="C47" s="12">
        <v>22448</v>
      </c>
      <c r="D47" s="12">
        <v>6355</v>
      </c>
      <c r="E47" s="12">
        <v>1722</v>
      </c>
      <c r="F47" s="12"/>
      <c r="G47" s="12">
        <v>6637369</v>
      </c>
    </row>
    <row r="48" spans="1:7" ht="14.1" customHeight="1" x14ac:dyDescent="0.2">
      <c r="A48" s="19" t="s">
        <v>45</v>
      </c>
      <c r="B48" s="12">
        <v>24</v>
      </c>
      <c r="C48" s="12">
        <v>1419</v>
      </c>
      <c r="D48" s="12">
        <v>138</v>
      </c>
      <c r="E48" s="12">
        <v>25</v>
      </c>
      <c r="F48" s="12"/>
      <c r="G48" s="12">
        <v>192419</v>
      </c>
    </row>
    <row r="49" spans="1:7" ht="14.1" customHeight="1" x14ac:dyDescent="0.2">
      <c r="A49" s="39"/>
      <c r="B49" s="39"/>
      <c r="C49" s="39"/>
      <c r="D49" s="39"/>
      <c r="E49" s="39"/>
      <c r="F49" s="39"/>
      <c r="G49" s="39"/>
    </row>
    <row r="50" spans="1:7" ht="14.1" customHeight="1" x14ac:dyDescent="0.2">
      <c r="A50" s="38" t="s">
        <v>23</v>
      </c>
      <c r="B50" s="11"/>
      <c r="C50" s="11"/>
      <c r="D50" s="12"/>
      <c r="E50" s="12"/>
      <c r="F50" s="12"/>
      <c r="G50" s="12"/>
    </row>
    <row r="51" spans="1:7" ht="14.1" customHeight="1" x14ac:dyDescent="0.2">
      <c r="A51" s="38" t="s">
        <v>179</v>
      </c>
      <c r="B51" s="11"/>
      <c r="C51" s="11"/>
      <c r="D51" s="12"/>
      <c r="E51" s="12"/>
      <c r="F51" s="12"/>
      <c r="G51" s="12"/>
    </row>
    <row r="52" spans="1:7" ht="14.1" customHeight="1" x14ac:dyDescent="0.2">
      <c r="A52" s="19"/>
      <c r="B52" s="11"/>
      <c r="C52" s="11"/>
      <c r="D52" s="12"/>
      <c r="E52" s="12"/>
      <c r="F52" s="12"/>
      <c r="G52" s="12"/>
    </row>
    <row r="53" spans="1:7" ht="14.1" customHeight="1" x14ac:dyDescent="0.2">
      <c r="A53" s="19"/>
      <c r="B53" s="11"/>
      <c r="C53" s="11"/>
      <c r="D53" s="12"/>
      <c r="E53" s="12"/>
      <c r="F53" s="12"/>
      <c r="G53" s="12"/>
    </row>
    <row r="54" spans="1:7" ht="14.1" customHeight="1" x14ac:dyDescent="0.2">
      <c r="A54" s="19"/>
      <c r="B54" s="11"/>
      <c r="C54" s="11"/>
      <c r="D54" s="12"/>
      <c r="E54" s="12"/>
      <c r="F54" s="12"/>
      <c r="G54" s="12"/>
    </row>
    <row r="55" spans="1:7" ht="14.1" customHeight="1" x14ac:dyDescent="0.2">
      <c r="A55" s="19"/>
      <c r="B55" s="11"/>
      <c r="C55" s="11"/>
      <c r="D55" s="12"/>
      <c r="E55" s="12"/>
      <c r="F55" s="12"/>
      <c r="G55" s="12"/>
    </row>
    <row r="56" spans="1:7" ht="14.1" customHeight="1" x14ac:dyDescent="0.2">
      <c r="A56" s="19"/>
      <c r="B56" s="11"/>
      <c r="C56" s="11"/>
      <c r="D56" s="12"/>
      <c r="E56" s="12"/>
      <c r="F56" s="12"/>
      <c r="G56" s="12"/>
    </row>
    <row r="57" spans="1:7" ht="14.1" customHeight="1" x14ac:dyDescent="0.2">
      <c r="A57" s="19"/>
      <c r="B57" s="11"/>
      <c r="C57" s="11"/>
      <c r="D57" s="12"/>
      <c r="E57" s="12"/>
      <c r="F57" s="12"/>
      <c r="G57" s="12"/>
    </row>
    <row r="58" spans="1:7" ht="14.1" customHeight="1" x14ac:dyDescent="0.2">
      <c r="A58" s="19"/>
      <c r="B58" s="11"/>
      <c r="C58" s="11"/>
      <c r="D58" s="12"/>
      <c r="E58" s="12"/>
      <c r="F58" s="12"/>
      <c r="G58" s="12"/>
    </row>
    <row r="59" spans="1:7" ht="14.1" customHeight="1" x14ac:dyDescent="0.2">
      <c r="A59" s="19"/>
      <c r="B59" s="11"/>
      <c r="C59" s="11"/>
      <c r="D59" s="12"/>
      <c r="E59" s="12"/>
      <c r="F59" s="12"/>
      <c r="G59" s="12"/>
    </row>
    <row r="60" spans="1:7" ht="14.1" customHeight="1" x14ac:dyDescent="0.2">
      <c r="A60" s="19"/>
      <c r="B60" s="11"/>
      <c r="C60" s="11"/>
      <c r="D60" s="12"/>
      <c r="E60" s="12"/>
      <c r="F60" s="12"/>
      <c r="G60" s="12"/>
    </row>
    <row r="61" spans="1:7" ht="14.1" customHeight="1" x14ac:dyDescent="0.2">
      <c r="A61" s="19"/>
      <c r="B61" s="11"/>
      <c r="C61" s="11"/>
      <c r="D61" s="12"/>
      <c r="E61" s="12"/>
      <c r="F61" s="12"/>
      <c r="G61" s="12"/>
    </row>
    <row r="62" spans="1:7" s="26" customFormat="1" ht="14.1" customHeight="1" x14ac:dyDescent="0.2">
      <c r="A62" s="19"/>
      <c r="B62" s="11"/>
      <c r="C62" s="11"/>
      <c r="D62" s="11"/>
      <c r="E62" s="11"/>
      <c r="F62" s="11"/>
      <c r="G62" s="12"/>
    </row>
    <row r="63" spans="1:7" ht="14.1" customHeight="1" x14ac:dyDescent="0.2">
      <c r="A63" s="19"/>
      <c r="B63" s="11"/>
      <c r="C63" s="11"/>
      <c r="D63" s="11"/>
      <c r="E63" s="11"/>
      <c r="F63" s="11"/>
      <c r="G63" s="12"/>
    </row>
    <row r="64" spans="1:7" ht="14.1" customHeight="1" x14ac:dyDescent="0.2">
      <c r="A64" s="27"/>
      <c r="B64" s="11"/>
      <c r="C64" s="11"/>
      <c r="D64" s="11"/>
      <c r="E64" s="11"/>
      <c r="F64" s="11"/>
      <c r="G64" s="12"/>
    </row>
    <row r="65" spans="1:7" ht="14.1" customHeight="1" x14ac:dyDescent="0.2">
      <c r="A65" s="21"/>
      <c r="B65" s="11"/>
      <c r="C65" s="11"/>
      <c r="D65" s="11"/>
      <c r="E65" s="11"/>
      <c r="F65" s="11"/>
      <c r="G65" s="12"/>
    </row>
    <row r="66" spans="1:7" ht="14.1" customHeight="1" x14ac:dyDescent="0.2">
      <c r="A66" s="19"/>
      <c r="B66" s="11"/>
      <c r="C66" s="11"/>
      <c r="D66" s="11"/>
      <c r="E66" s="11"/>
      <c r="F66" s="11"/>
      <c r="G66" s="12"/>
    </row>
    <row r="67" spans="1:7" ht="14.1" customHeight="1" x14ac:dyDescent="0.2">
      <c r="A67" s="19"/>
      <c r="B67" s="11"/>
      <c r="C67" s="11"/>
      <c r="D67" s="11"/>
      <c r="E67" s="11"/>
      <c r="F67" s="11"/>
      <c r="G67" s="12"/>
    </row>
    <row r="68" spans="1:7" ht="14.1" customHeight="1" x14ac:dyDescent="0.2">
      <c r="A68" s="19"/>
      <c r="B68" s="11"/>
      <c r="C68" s="11"/>
      <c r="D68" s="11"/>
      <c r="E68" s="11"/>
      <c r="F68" s="11"/>
      <c r="G68" s="12"/>
    </row>
    <row r="69" spans="1:7" ht="14.1" customHeight="1" x14ac:dyDescent="0.2"/>
    <row r="70" spans="1:7" ht="14.1" customHeight="1" x14ac:dyDescent="0.2"/>
    <row r="71" spans="1:7" ht="14.1" customHeight="1" x14ac:dyDescent="0.2"/>
    <row r="72" spans="1:7" ht="14.1" customHeight="1" x14ac:dyDescent="0.2"/>
    <row r="73" spans="1:7" ht="14.1" customHeight="1" x14ac:dyDescent="0.2"/>
    <row r="74" spans="1:7" ht="14.1" customHeight="1" x14ac:dyDescent="0.2"/>
    <row r="75" spans="1:7" ht="14.1" customHeight="1" x14ac:dyDescent="0.2"/>
    <row r="76" spans="1:7" ht="14.1" customHeight="1" x14ac:dyDescent="0.2"/>
    <row r="77" spans="1:7" ht="14.1" customHeight="1" x14ac:dyDescent="0.2"/>
    <row r="78" spans="1:7" ht="14.1" customHeight="1" x14ac:dyDescent="0.2"/>
    <row r="79" spans="1:7" ht="14.1" customHeight="1" x14ac:dyDescent="0.2"/>
    <row r="80" spans="1:7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4"/>
  <dimension ref="A1:O301"/>
  <sheetViews>
    <sheetView zoomScaleNormal="100" zoomScaleSheetLayoutView="40" workbookViewId="0">
      <selection activeCell="K2" sqref="K2"/>
    </sheetView>
  </sheetViews>
  <sheetFormatPr baseColWidth="10" defaultColWidth="6.140625" defaultRowHeight="11.25" customHeight="1" x14ac:dyDescent="0.2"/>
  <cols>
    <col min="1" max="1" width="40.7109375" style="3" customWidth="1"/>
    <col min="2" max="2" width="7.42578125" style="3" customWidth="1"/>
    <col min="3" max="5" width="9" style="3" customWidth="1"/>
    <col min="6" max="6" width="3" style="3" customWidth="1"/>
    <col min="7" max="7" width="14" style="3" customWidth="1"/>
    <col min="8" max="9" width="6.140625" style="3"/>
    <col min="10" max="10" width="10.42578125" style="3" customWidth="1"/>
    <col min="11" max="16383" width="6.140625" style="3"/>
    <col min="16384" max="16384" width="16.5703125" style="3" customWidth="1"/>
  </cols>
  <sheetData>
    <row r="1" spans="1:15" ht="14.1" customHeight="1" thickBot="1" x14ac:dyDescent="0.25">
      <c r="A1" s="1" t="s">
        <v>212</v>
      </c>
      <c r="B1" s="2"/>
      <c r="C1" s="2"/>
      <c r="D1" s="2"/>
      <c r="E1" s="2"/>
      <c r="F1" s="2"/>
      <c r="G1" s="2"/>
    </row>
    <row r="2" spans="1:15" ht="14.1" customHeight="1" x14ac:dyDescent="0.2">
      <c r="A2" s="59"/>
      <c r="B2" s="59"/>
      <c r="C2" s="59"/>
      <c r="D2" s="59"/>
      <c r="E2" s="59"/>
      <c r="F2" s="59"/>
      <c r="G2" s="59"/>
      <c r="K2" s="119" t="s">
        <v>248</v>
      </c>
    </row>
    <row r="3" spans="1:15" ht="14.1" customHeight="1" x14ac:dyDescent="0.2">
      <c r="A3" s="22" t="s">
        <v>215</v>
      </c>
    </row>
    <row r="4" spans="1:15" ht="14.1" customHeight="1" x14ac:dyDescent="0.2">
      <c r="A4" s="22"/>
    </row>
    <row r="5" spans="1:15" ht="14.1" customHeight="1" x14ac:dyDescent="0.2">
      <c r="A5" s="41"/>
      <c r="B5" s="41" t="s">
        <v>50</v>
      </c>
      <c r="C5" s="41"/>
      <c r="D5" s="41"/>
      <c r="E5" s="41"/>
      <c r="F5" s="63"/>
      <c r="G5" s="41" t="s">
        <v>44</v>
      </c>
    </row>
    <row r="6" spans="1:15" s="10" customFormat="1" ht="14.1" customHeight="1" x14ac:dyDescent="0.15">
      <c r="A6" s="60"/>
      <c r="B6" s="64">
        <v>2008</v>
      </c>
      <c r="C6" s="64">
        <v>2010</v>
      </c>
      <c r="D6" s="64">
        <v>2012</v>
      </c>
      <c r="E6" s="64">
        <v>2014</v>
      </c>
      <c r="F6" s="60"/>
      <c r="G6" s="64">
        <v>2014</v>
      </c>
    </row>
    <row r="7" spans="1:15" ht="14.1" customHeight="1" x14ac:dyDescent="0.2">
      <c r="A7" s="19"/>
      <c r="B7" s="11"/>
      <c r="C7" s="11"/>
      <c r="D7" s="11"/>
      <c r="E7" s="11"/>
      <c r="F7" s="12"/>
      <c r="G7" s="11"/>
    </row>
    <row r="8" spans="1:15" ht="14.1" customHeight="1" x14ac:dyDescent="0.2">
      <c r="A8" s="23" t="s">
        <v>70</v>
      </c>
      <c r="B8" s="12">
        <v>51</v>
      </c>
      <c r="C8" s="12">
        <v>64</v>
      </c>
      <c r="D8" s="12">
        <v>72</v>
      </c>
      <c r="E8" s="12">
        <v>72</v>
      </c>
      <c r="G8" s="12">
        <v>6717</v>
      </c>
      <c r="J8"/>
      <c r="K8"/>
      <c r="L8"/>
      <c r="M8"/>
      <c r="N8"/>
      <c r="O8"/>
    </row>
    <row r="9" spans="1:15" ht="14.1" customHeight="1" x14ac:dyDescent="0.2">
      <c r="A9" s="19" t="s">
        <v>52</v>
      </c>
      <c r="B9" s="12">
        <v>38</v>
      </c>
      <c r="C9" s="12">
        <v>54</v>
      </c>
      <c r="D9" s="12">
        <v>48</v>
      </c>
      <c r="E9" s="12">
        <v>53</v>
      </c>
      <c r="G9" s="12">
        <v>6175</v>
      </c>
      <c r="J9"/>
      <c r="K9"/>
      <c r="L9"/>
      <c r="M9"/>
      <c r="N9"/>
      <c r="O9"/>
    </row>
    <row r="10" spans="1:15" ht="14.1" customHeight="1" x14ac:dyDescent="0.2">
      <c r="A10" s="19" t="s">
        <v>16</v>
      </c>
      <c r="B10" s="12">
        <v>10</v>
      </c>
      <c r="C10" s="12">
        <v>18</v>
      </c>
      <c r="D10" s="12">
        <v>11</v>
      </c>
      <c r="E10" s="12">
        <v>12</v>
      </c>
      <c r="G10" s="12">
        <v>1442</v>
      </c>
      <c r="J10"/>
      <c r="K10"/>
      <c r="L10"/>
      <c r="M10"/>
      <c r="N10"/>
      <c r="O10"/>
    </row>
    <row r="11" spans="1:15" ht="14.1" customHeight="1" x14ac:dyDescent="0.2">
      <c r="A11" s="19" t="s">
        <v>18</v>
      </c>
      <c r="B11" s="12">
        <v>71</v>
      </c>
      <c r="C11" s="12">
        <v>75</v>
      </c>
      <c r="D11" s="12">
        <v>47</v>
      </c>
      <c r="E11" s="12">
        <v>128</v>
      </c>
      <c r="G11" s="12">
        <v>25541</v>
      </c>
      <c r="J11"/>
      <c r="K11"/>
      <c r="L11"/>
      <c r="M11"/>
      <c r="N11"/>
      <c r="O11"/>
    </row>
    <row r="12" spans="1:15" ht="14.1" customHeight="1" x14ac:dyDescent="0.2">
      <c r="A12" s="19" t="s">
        <v>30</v>
      </c>
      <c r="B12" s="12">
        <v>24</v>
      </c>
      <c r="C12" s="12">
        <v>63</v>
      </c>
      <c r="D12" s="12">
        <v>41</v>
      </c>
      <c r="E12" s="12">
        <v>120</v>
      </c>
      <c r="G12" s="12">
        <v>20370</v>
      </c>
      <c r="J12"/>
      <c r="K12"/>
      <c r="L12"/>
      <c r="M12"/>
      <c r="N12"/>
      <c r="O12"/>
    </row>
    <row r="13" spans="1:15" ht="14.1" customHeight="1" x14ac:dyDescent="0.2">
      <c r="A13" s="19" t="s">
        <v>432</v>
      </c>
      <c r="B13" s="12" t="s">
        <v>15</v>
      </c>
      <c r="C13" s="12">
        <v>50</v>
      </c>
      <c r="D13" s="12">
        <v>43</v>
      </c>
      <c r="E13" s="12">
        <v>50</v>
      </c>
      <c r="G13" s="12">
        <v>5811</v>
      </c>
      <c r="J13"/>
      <c r="K13"/>
      <c r="L13"/>
      <c r="M13"/>
      <c r="N13"/>
      <c r="O13"/>
    </row>
    <row r="14" spans="1:15" ht="14.1" customHeight="1" x14ac:dyDescent="0.2">
      <c r="A14" s="19" t="s">
        <v>133</v>
      </c>
      <c r="B14" s="12" t="s">
        <v>15</v>
      </c>
      <c r="C14" s="12">
        <v>32</v>
      </c>
      <c r="D14" s="12">
        <v>38</v>
      </c>
      <c r="E14" s="12">
        <v>40</v>
      </c>
      <c r="G14" s="12">
        <v>9572</v>
      </c>
      <c r="J14"/>
      <c r="K14"/>
      <c r="L14"/>
      <c r="M14"/>
      <c r="N14"/>
      <c r="O14"/>
    </row>
    <row r="15" spans="1:15" ht="14.1" customHeight="1" x14ac:dyDescent="0.2">
      <c r="A15" s="19" t="s">
        <v>72</v>
      </c>
      <c r="J15"/>
      <c r="K15"/>
      <c r="L15"/>
      <c r="M15"/>
      <c r="N15"/>
      <c r="O15"/>
    </row>
    <row r="16" spans="1:15" ht="14.1" customHeight="1" x14ac:dyDescent="0.2">
      <c r="A16" s="19" t="s">
        <v>216</v>
      </c>
      <c r="B16" s="12">
        <v>284</v>
      </c>
      <c r="C16" s="12">
        <v>289</v>
      </c>
      <c r="D16" s="12">
        <v>318</v>
      </c>
      <c r="E16" s="12">
        <v>290</v>
      </c>
      <c r="F16" s="12"/>
      <c r="G16" s="12">
        <v>55759</v>
      </c>
      <c r="J16"/>
      <c r="K16"/>
      <c r="L16"/>
      <c r="M16"/>
      <c r="N16"/>
      <c r="O16"/>
    </row>
    <row r="17" spans="1:15" ht="14.1" customHeight="1" x14ac:dyDescent="0.2">
      <c r="A17" s="19" t="s">
        <v>71</v>
      </c>
      <c r="B17" s="12">
        <v>149</v>
      </c>
      <c r="C17" s="12">
        <v>194</v>
      </c>
      <c r="D17" s="12">
        <v>217</v>
      </c>
      <c r="E17" s="12">
        <v>172</v>
      </c>
      <c r="F17" s="12"/>
      <c r="G17" s="12">
        <v>26148</v>
      </c>
      <c r="J17"/>
      <c r="K17"/>
      <c r="L17"/>
      <c r="M17"/>
      <c r="N17"/>
      <c r="O17"/>
    </row>
    <row r="18" spans="1:15" ht="14.1" customHeight="1" x14ac:dyDescent="0.2">
      <c r="A18" s="19" t="s">
        <v>134</v>
      </c>
      <c r="B18" s="12" t="s">
        <v>15</v>
      </c>
      <c r="C18" s="12">
        <v>4</v>
      </c>
      <c r="D18" s="12">
        <v>8</v>
      </c>
      <c r="E18" s="12">
        <v>22</v>
      </c>
      <c r="F18" s="12"/>
      <c r="G18" s="12">
        <v>1923</v>
      </c>
      <c r="J18"/>
      <c r="K18"/>
      <c r="L18"/>
      <c r="M18"/>
      <c r="N18"/>
      <c r="O18"/>
    </row>
    <row r="19" spans="1:15" ht="14.1" customHeight="1" x14ac:dyDescent="0.2">
      <c r="A19" s="19" t="s">
        <v>24</v>
      </c>
      <c r="B19" s="12">
        <v>86</v>
      </c>
      <c r="C19" s="12">
        <v>109</v>
      </c>
      <c r="D19" s="12">
        <v>108</v>
      </c>
      <c r="E19" s="12">
        <v>105</v>
      </c>
      <c r="F19" s="12"/>
      <c r="G19" s="12">
        <v>14364</v>
      </c>
      <c r="J19"/>
      <c r="K19"/>
      <c r="L19"/>
      <c r="M19"/>
      <c r="N19"/>
      <c r="O19"/>
    </row>
    <row r="20" spans="1:15" ht="14.1" customHeight="1" x14ac:dyDescent="0.2">
      <c r="A20" s="19" t="s">
        <v>1</v>
      </c>
      <c r="B20" s="12">
        <v>33</v>
      </c>
      <c r="C20" s="12">
        <v>51</v>
      </c>
      <c r="D20" s="12">
        <v>53</v>
      </c>
      <c r="E20" s="12">
        <v>55</v>
      </c>
      <c r="F20" s="12"/>
      <c r="G20" s="12">
        <v>7278</v>
      </c>
      <c r="J20"/>
      <c r="K20"/>
      <c r="L20"/>
      <c r="M20"/>
      <c r="N20"/>
      <c r="O20"/>
    </row>
    <row r="21" spans="1:15" ht="14.1" customHeight="1" x14ac:dyDescent="0.2">
      <c r="A21" s="39"/>
      <c r="B21" s="39"/>
      <c r="C21" s="39"/>
      <c r="D21" s="39"/>
      <c r="E21" s="39"/>
      <c r="F21" s="39"/>
      <c r="G21" s="39"/>
      <c r="J21"/>
      <c r="K21"/>
      <c r="L21"/>
      <c r="M21"/>
      <c r="N21"/>
      <c r="O21"/>
    </row>
    <row r="22" spans="1:15" ht="14.1" customHeight="1" x14ac:dyDescent="0.2">
      <c r="A22" s="38" t="s">
        <v>53</v>
      </c>
      <c r="B22" s="11"/>
      <c r="C22" s="11"/>
      <c r="D22" s="12"/>
      <c r="E22" s="12"/>
      <c r="F22" s="12"/>
      <c r="G22" s="12"/>
      <c r="J22"/>
      <c r="K22"/>
      <c r="L22"/>
      <c r="M22"/>
      <c r="N22"/>
      <c r="O22"/>
    </row>
    <row r="23" spans="1:15" ht="14.1" customHeight="1" x14ac:dyDescent="0.2">
      <c r="A23" s="19"/>
      <c r="B23" s="58"/>
      <c r="C23" s="11"/>
      <c r="D23" s="12"/>
      <c r="E23" s="12"/>
      <c r="F23" s="12"/>
      <c r="G23" s="12"/>
      <c r="J23"/>
      <c r="K23"/>
      <c r="L23"/>
      <c r="M23"/>
      <c r="N23"/>
      <c r="O23"/>
    </row>
    <row r="24" spans="1:15" ht="14.1" customHeight="1" x14ac:dyDescent="0.2">
      <c r="A24" s="19"/>
      <c r="B24" s="58"/>
      <c r="C24" s="11"/>
      <c r="D24" s="12"/>
      <c r="E24" s="12"/>
      <c r="F24" s="12"/>
      <c r="G24" s="12"/>
      <c r="J24"/>
      <c r="K24"/>
      <c r="L24"/>
      <c r="M24"/>
      <c r="N24"/>
      <c r="O24"/>
    </row>
    <row r="25" spans="1:15" ht="14.1" customHeight="1" x14ac:dyDescent="0.2">
      <c r="A25" s="19"/>
      <c r="B25" s="58"/>
      <c r="C25" s="11"/>
      <c r="D25" s="12"/>
      <c r="E25" s="12"/>
      <c r="F25" s="12"/>
      <c r="G25" s="12"/>
      <c r="J25"/>
      <c r="K25"/>
      <c r="L25"/>
      <c r="M25"/>
      <c r="N25"/>
      <c r="O25"/>
    </row>
    <row r="26" spans="1:15" ht="14.1" customHeight="1" x14ac:dyDescent="0.2">
      <c r="A26" s="19"/>
      <c r="B26" s="11"/>
      <c r="C26" s="11"/>
      <c r="D26" s="11"/>
      <c r="E26" s="11"/>
      <c r="F26" s="11"/>
      <c r="G26" s="11"/>
      <c r="J26"/>
      <c r="K26"/>
      <c r="L26"/>
      <c r="M26"/>
      <c r="N26"/>
      <c r="O26"/>
    </row>
    <row r="27" spans="1:15" ht="14.1" customHeight="1" x14ac:dyDescent="0.2">
      <c r="A27" s="19"/>
      <c r="B27" s="11"/>
      <c r="C27" s="11"/>
      <c r="D27" s="58"/>
      <c r="E27" s="58"/>
      <c r="F27" s="11"/>
      <c r="G27" s="11"/>
    </row>
    <row r="28" spans="1:15" ht="14.1" customHeight="1" x14ac:dyDescent="0.2">
      <c r="A28" s="19"/>
      <c r="B28" s="11"/>
      <c r="C28" s="11"/>
      <c r="D28" s="11"/>
      <c r="E28" s="11"/>
      <c r="F28" s="11"/>
      <c r="G28" s="11"/>
    </row>
    <row r="29" spans="1:15" ht="14.1" customHeight="1" x14ac:dyDescent="0.2">
      <c r="A29" s="19"/>
      <c r="B29" s="11"/>
      <c r="C29" s="11"/>
      <c r="D29" s="11"/>
      <c r="E29" s="11"/>
      <c r="F29" s="11"/>
      <c r="G29" s="12"/>
    </row>
    <row r="30" spans="1:15" ht="14.1" customHeight="1" x14ac:dyDescent="0.2">
      <c r="A30" s="19"/>
      <c r="B30" s="11"/>
      <c r="C30" s="11"/>
      <c r="D30" s="58"/>
      <c r="E30" s="58"/>
      <c r="F30" s="11"/>
      <c r="G30" s="12"/>
    </row>
    <row r="31" spans="1:15" ht="14.1" customHeight="1" x14ac:dyDescent="0.2">
      <c r="A31" s="19"/>
      <c r="B31" s="11"/>
      <c r="C31" s="11"/>
      <c r="D31" s="11"/>
      <c r="E31" s="11"/>
      <c r="F31" s="11"/>
      <c r="G31" s="12"/>
    </row>
    <row r="32" spans="1:15" ht="14.1" customHeight="1" x14ac:dyDescent="0.2">
      <c r="A32" s="19"/>
      <c r="B32" s="11"/>
      <c r="C32" s="11"/>
      <c r="D32" s="11"/>
      <c r="E32" s="11"/>
      <c r="F32" s="11"/>
      <c r="G32" s="12"/>
    </row>
    <row r="33" spans="1:7" ht="14.1" customHeight="1" x14ac:dyDescent="0.2">
      <c r="A33" s="19"/>
      <c r="B33" s="11"/>
      <c r="C33" s="11"/>
      <c r="D33" s="11"/>
      <c r="E33" s="11"/>
      <c r="F33" s="11"/>
      <c r="G33" s="12"/>
    </row>
    <row r="34" spans="1:7" ht="14.1" customHeight="1" x14ac:dyDescent="0.2">
      <c r="A34" s="19"/>
      <c r="B34" s="11"/>
      <c r="C34" s="11"/>
      <c r="D34" s="11"/>
      <c r="E34" s="11"/>
      <c r="F34" s="11"/>
      <c r="G34" s="12"/>
    </row>
    <row r="35" spans="1:7" ht="14.1" customHeight="1" x14ac:dyDescent="0.2">
      <c r="A35" s="19"/>
      <c r="B35" s="11"/>
      <c r="C35" s="11"/>
      <c r="D35" s="58"/>
      <c r="E35" s="58"/>
      <c r="F35" s="11"/>
      <c r="G35" s="12"/>
    </row>
    <row r="36" spans="1:7" ht="14.1" customHeight="1" x14ac:dyDescent="0.2">
      <c r="A36" s="19"/>
      <c r="B36" s="11"/>
      <c r="C36" s="11"/>
      <c r="D36" s="11"/>
      <c r="E36" s="11"/>
      <c r="F36" s="11"/>
      <c r="G36" s="12"/>
    </row>
    <row r="37" spans="1:7" ht="14.1" customHeight="1" x14ac:dyDescent="0.2">
      <c r="A37" s="19"/>
      <c r="B37" s="11"/>
      <c r="C37" s="11"/>
      <c r="D37" s="58"/>
      <c r="E37" s="58"/>
      <c r="F37" s="11"/>
      <c r="G37" s="12"/>
    </row>
    <row r="38" spans="1:7" s="26" customFormat="1" ht="14.1" customHeight="1" x14ac:dyDescent="0.2">
      <c r="A38" s="19"/>
      <c r="B38" s="11"/>
      <c r="C38" s="11"/>
      <c r="D38" s="11"/>
      <c r="E38" s="11"/>
      <c r="F38" s="11"/>
      <c r="G38" s="12"/>
    </row>
    <row r="39" spans="1:7" ht="14.1" customHeight="1" x14ac:dyDescent="0.2">
      <c r="A39" s="19"/>
      <c r="B39" s="11"/>
      <c r="C39" s="11"/>
      <c r="D39" s="11"/>
      <c r="E39" s="11"/>
      <c r="F39" s="11"/>
      <c r="G39" s="11"/>
    </row>
    <row r="40" spans="1:7" ht="14.1" customHeight="1" x14ac:dyDescent="0.2">
      <c r="A40" s="27"/>
      <c r="B40" s="11"/>
      <c r="C40" s="11"/>
      <c r="D40" s="11"/>
      <c r="E40" s="11"/>
      <c r="F40" s="11"/>
      <c r="G40" s="11"/>
    </row>
    <row r="41" spans="1:7" ht="14.1" customHeight="1" x14ac:dyDescent="0.2">
      <c r="A41" s="21"/>
      <c r="B41" s="11"/>
      <c r="C41" s="11"/>
      <c r="D41" s="11"/>
      <c r="E41" s="11"/>
      <c r="F41" s="11"/>
      <c r="G41" s="11"/>
    </row>
    <row r="42" spans="1:7" ht="14.1" customHeight="1" x14ac:dyDescent="0.2">
      <c r="A42" s="19"/>
      <c r="B42" s="11"/>
      <c r="C42" s="11"/>
      <c r="D42" s="11"/>
      <c r="E42" s="11"/>
      <c r="F42" s="11"/>
      <c r="G42" s="11"/>
    </row>
    <row r="43" spans="1:7" ht="14.1" customHeight="1" x14ac:dyDescent="0.2">
      <c r="A43" s="19"/>
      <c r="B43" s="11"/>
      <c r="C43" s="11"/>
      <c r="D43" s="11"/>
      <c r="E43" s="11"/>
      <c r="F43" s="11"/>
      <c r="G43" s="11"/>
    </row>
    <row r="44" spans="1:7" ht="14.1" customHeight="1" x14ac:dyDescent="0.2">
      <c r="A44" s="19"/>
      <c r="B44" s="11"/>
      <c r="C44" s="11"/>
      <c r="D44" s="11"/>
      <c r="E44" s="11"/>
      <c r="F44" s="11"/>
      <c r="G44" s="11"/>
    </row>
    <row r="45" spans="1:7" ht="14.1" customHeight="1" x14ac:dyDescent="0.2"/>
    <row r="46" spans="1:7" ht="14.1" customHeight="1" x14ac:dyDescent="0.2"/>
    <row r="47" spans="1:7" ht="14.1" customHeight="1" x14ac:dyDescent="0.2"/>
    <row r="48" spans="1: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K16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33.28515625" style="28" customWidth="1"/>
    <col min="2" max="2" width="7.85546875" style="28" customWidth="1"/>
    <col min="3" max="6" width="8.7109375" style="28" customWidth="1"/>
    <col min="7" max="7" width="3" style="28" customWidth="1"/>
    <col min="8" max="8" width="13.140625" style="28" customWidth="1"/>
    <col min="9" max="9" width="5.7109375" style="28" customWidth="1"/>
    <col min="10" max="16383" width="11.42578125" style="28"/>
    <col min="16384" max="16384" width="14.28515625" style="28" customWidth="1"/>
  </cols>
  <sheetData>
    <row r="1" spans="1:11" s="3" customFormat="1" ht="14.1" customHeight="1" x14ac:dyDescent="0.2">
      <c r="A1" s="22" t="s">
        <v>217</v>
      </c>
    </row>
    <row r="2" spans="1:11" s="3" customFormat="1" ht="14.1" customHeight="1" x14ac:dyDescent="0.2">
      <c r="A2" s="5"/>
      <c r="B2" s="5"/>
      <c r="C2" s="6"/>
      <c r="D2" s="5"/>
      <c r="E2" s="5"/>
      <c r="F2" s="6"/>
      <c r="G2" s="5"/>
      <c r="H2" s="65"/>
      <c r="K2" s="119" t="s">
        <v>248</v>
      </c>
    </row>
    <row r="3" spans="1:11" s="3" customFormat="1" ht="14.1" customHeight="1" x14ac:dyDescent="0.2">
      <c r="A3" s="41"/>
      <c r="B3" s="41" t="s">
        <v>50</v>
      </c>
      <c r="C3" s="41"/>
      <c r="D3" s="41"/>
      <c r="E3" s="41"/>
      <c r="F3" s="41"/>
      <c r="G3" s="41"/>
      <c r="H3" s="41" t="s">
        <v>44</v>
      </c>
    </row>
    <row r="4" spans="1:11" s="3" customFormat="1" ht="14.1" customHeight="1" x14ac:dyDescent="0.2">
      <c r="A4" s="60"/>
      <c r="B4" s="42">
        <v>2011</v>
      </c>
      <c r="C4" s="42">
        <v>2012</v>
      </c>
      <c r="D4" s="42">
        <v>2013</v>
      </c>
      <c r="E4" s="42">
        <v>2014</v>
      </c>
      <c r="F4" s="42">
        <v>2015</v>
      </c>
      <c r="G4" s="60"/>
      <c r="H4" s="42">
        <v>2015</v>
      </c>
    </row>
    <row r="5" spans="1:11" s="3" customFormat="1" ht="14.1" customHeight="1" x14ac:dyDescent="0.2">
      <c r="A5" s="19"/>
      <c r="B5" s="11"/>
      <c r="C5" s="11"/>
      <c r="D5" s="11"/>
      <c r="E5" s="11"/>
      <c r="F5" s="11"/>
      <c r="G5" s="12"/>
      <c r="H5" s="11"/>
    </row>
    <row r="6" spans="1:11" s="3" customFormat="1" ht="14.1" customHeight="1" x14ac:dyDescent="0.2">
      <c r="A6" s="66" t="s">
        <v>240</v>
      </c>
      <c r="B6" s="12">
        <v>249</v>
      </c>
      <c r="C6" s="12">
        <v>231</v>
      </c>
      <c r="D6" s="12">
        <v>216</v>
      </c>
      <c r="E6" s="12">
        <v>244</v>
      </c>
      <c r="F6" s="12">
        <v>285</v>
      </c>
      <c r="G6" s="12"/>
      <c r="H6" s="12">
        <v>61008</v>
      </c>
    </row>
    <row r="7" spans="1:11" s="3" customFormat="1" ht="14.1" customHeight="1" x14ac:dyDescent="0.2">
      <c r="A7" s="66"/>
      <c r="B7" s="12" t="s">
        <v>144</v>
      </c>
      <c r="C7" s="12"/>
      <c r="D7" s="12"/>
      <c r="E7" s="12"/>
      <c r="F7" s="12"/>
      <c r="G7" s="12"/>
      <c r="H7" s="12"/>
    </row>
    <row r="8" spans="1:11" s="3" customFormat="1" ht="14.1" customHeight="1" x14ac:dyDescent="0.2">
      <c r="A8" s="115" t="s">
        <v>73</v>
      </c>
      <c r="B8" s="12">
        <v>212</v>
      </c>
      <c r="C8" s="12">
        <v>190</v>
      </c>
      <c r="D8" s="12">
        <v>182</v>
      </c>
      <c r="E8" s="12">
        <v>199</v>
      </c>
      <c r="F8" s="12">
        <v>217</v>
      </c>
      <c r="G8" s="12"/>
      <c r="H8" s="12">
        <v>51733</v>
      </c>
    </row>
    <row r="9" spans="1:11" s="3" customFormat="1" ht="14.1" customHeight="1" x14ac:dyDescent="0.2">
      <c r="A9" s="115"/>
      <c r="B9" s="12" t="s">
        <v>144</v>
      </c>
      <c r="C9" s="12"/>
      <c r="D9" s="12"/>
      <c r="E9" s="12"/>
      <c r="F9" s="12"/>
      <c r="G9" s="12"/>
      <c r="H9" s="12"/>
    </row>
    <row r="10" spans="1:11" s="10" customFormat="1" ht="14.1" customHeight="1" x14ac:dyDescent="0.15">
      <c r="A10" s="115" t="s">
        <v>74</v>
      </c>
      <c r="B10" s="12">
        <v>37</v>
      </c>
      <c r="C10" s="12">
        <v>41</v>
      </c>
      <c r="D10" s="12">
        <v>34</v>
      </c>
      <c r="E10" s="12">
        <v>45</v>
      </c>
      <c r="F10" s="12">
        <v>68</v>
      </c>
      <c r="G10" s="12"/>
      <c r="H10" s="12">
        <v>9275</v>
      </c>
    </row>
    <row r="11" spans="1:11" s="3" customFormat="1" ht="14.1" customHeight="1" x14ac:dyDescent="0.2">
      <c r="A11" s="39"/>
      <c r="B11" s="39"/>
      <c r="C11" s="39"/>
      <c r="D11" s="39"/>
      <c r="E11" s="39"/>
      <c r="F11" s="39"/>
      <c r="G11" s="39"/>
      <c r="H11" s="39"/>
    </row>
    <row r="12" spans="1:11" s="3" customFormat="1" ht="14.1" customHeight="1" x14ac:dyDescent="0.2">
      <c r="A12" s="67" t="s">
        <v>46</v>
      </c>
      <c r="B12" s="11"/>
      <c r="C12" s="11"/>
      <c r="D12" s="11"/>
      <c r="E12" s="11"/>
      <c r="F12" s="12"/>
      <c r="G12" s="12"/>
      <c r="H12" s="12"/>
    </row>
    <row r="13" spans="1:11" s="3" customFormat="1" ht="14.1" customHeight="1" x14ac:dyDescent="0.2">
      <c r="A13" s="89" t="s">
        <v>524</v>
      </c>
      <c r="B13" s="11"/>
      <c r="C13" s="12"/>
      <c r="D13" s="44"/>
      <c r="E13" s="44"/>
      <c r="F13" s="44"/>
      <c r="G13" s="12"/>
      <c r="H13" s="12"/>
    </row>
    <row r="14" spans="1:11" ht="14.1" customHeight="1" x14ac:dyDescent="0.2">
      <c r="A14" s="89" t="s">
        <v>523</v>
      </c>
    </row>
    <row r="15" spans="1:11" ht="9.9499999999999993" customHeight="1" x14ac:dyDescent="0.2">
      <c r="A15" s="89" t="s">
        <v>522</v>
      </c>
    </row>
    <row r="16" spans="1:11" ht="15" x14ac:dyDescent="0.2">
      <c r="A16" s="105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X229"/>
  <sheetViews>
    <sheetView zoomScaleNormal="100" workbookViewId="0">
      <selection activeCell="K2" sqref="K2"/>
    </sheetView>
  </sheetViews>
  <sheetFormatPr baseColWidth="10" defaultColWidth="6.140625" defaultRowHeight="11.25" customHeight="1" x14ac:dyDescent="0.2"/>
  <cols>
    <col min="1" max="1" width="25.5703125" style="3" customWidth="1"/>
    <col min="2" max="6" width="10" style="3" customWidth="1"/>
    <col min="7" max="7" width="2.85546875" style="3" customWidth="1"/>
    <col min="8" max="8" width="13.85546875" style="3" customWidth="1"/>
    <col min="9" max="9" width="5.28515625" style="3" customWidth="1"/>
    <col min="10" max="10" width="5.85546875" style="3" customWidth="1"/>
    <col min="11" max="11" width="5.140625" style="3" customWidth="1"/>
    <col min="12" max="12" width="6.140625" style="3" customWidth="1"/>
    <col min="13" max="13" width="6.5703125" style="3" customWidth="1"/>
    <col min="14" max="16" width="6.140625" style="3"/>
    <col min="17" max="17" width="3" style="3" customWidth="1"/>
    <col min="18" max="18" width="6.140625" style="3"/>
    <col min="19" max="19" width="4.85546875" style="3" customWidth="1"/>
    <col min="20" max="20" width="6.140625" style="3"/>
    <col min="21" max="21" width="2.5703125" style="3" customWidth="1"/>
    <col min="22" max="16384" width="6.140625" style="3"/>
  </cols>
  <sheetData>
    <row r="1" spans="1:24" ht="14.1" customHeight="1" thickBot="1" x14ac:dyDescent="0.25">
      <c r="A1" s="1" t="s">
        <v>212</v>
      </c>
      <c r="B1" s="1"/>
      <c r="C1" s="2"/>
      <c r="D1" s="2"/>
      <c r="E1" s="2"/>
      <c r="F1" s="2"/>
      <c r="G1" s="2"/>
      <c r="H1" s="2"/>
    </row>
    <row r="2" spans="1:24" ht="14.1" customHeight="1" x14ac:dyDescent="0.2">
      <c r="A2" s="59"/>
      <c r="B2" s="59"/>
      <c r="C2" s="59"/>
      <c r="D2" s="59"/>
      <c r="E2" s="59"/>
      <c r="F2" s="59"/>
      <c r="G2" s="59"/>
      <c r="H2" s="59"/>
      <c r="K2" s="119" t="s">
        <v>248</v>
      </c>
    </row>
    <row r="3" spans="1:24" ht="14.1" customHeight="1" x14ac:dyDescent="0.2">
      <c r="A3" s="22" t="s">
        <v>193</v>
      </c>
      <c r="B3" s="22"/>
    </row>
    <row r="4" spans="1:24" ht="14.1" customHeight="1" x14ac:dyDescent="0.2">
      <c r="A4" s="22" t="s">
        <v>238</v>
      </c>
      <c r="B4" s="22"/>
    </row>
    <row r="5" spans="1:24" ht="14.1" customHeight="1" x14ac:dyDescent="0.2">
      <c r="A5" s="22"/>
      <c r="B5" s="22"/>
    </row>
    <row r="6" spans="1:24" ht="14.1" customHeight="1" x14ac:dyDescent="0.2">
      <c r="A6" s="41"/>
      <c r="B6" s="41" t="s">
        <v>50</v>
      </c>
      <c r="C6" s="41"/>
      <c r="D6" s="41"/>
      <c r="E6" s="41"/>
      <c r="F6" s="41"/>
      <c r="G6" s="63"/>
      <c r="H6" s="41" t="s">
        <v>44</v>
      </c>
    </row>
    <row r="7" spans="1:24" s="10" customFormat="1" ht="14.1" customHeight="1" x14ac:dyDescent="0.15">
      <c r="A7" s="60"/>
      <c r="B7" s="42">
        <v>2012</v>
      </c>
      <c r="C7" s="42">
        <v>2013</v>
      </c>
      <c r="D7" s="42">
        <v>2014</v>
      </c>
      <c r="E7" s="42">
        <v>2015</v>
      </c>
      <c r="F7" s="42">
        <v>2016</v>
      </c>
      <c r="G7" s="60"/>
      <c r="H7" s="42">
        <v>2016</v>
      </c>
      <c r="L7" s="12"/>
    </row>
    <row r="8" spans="1:24" ht="14.1" customHeight="1" x14ac:dyDescent="0.2">
      <c r="A8" s="19"/>
      <c r="B8" s="19"/>
      <c r="C8" s="11"/>
      <c r="D8" s="11"/>
      <c r="E8" s="11"/>
      <c r="F8" s="11"/>
      <c r="G8" s="12"/>
      <c r="H8" s="11"/>
      <c r="I8"/>
      <c r="J8"/>
      <c r="K8"/>
      <c r="L8" s="12"/>
      <c r="M8"/>
      <c r="N8"/>
      <c r="O8"/>
      <c r="P8"/>
      <c r="Q8"/>
      <c r="R8"/>
      <c r="S8"/>
      <c r="T8"/>
      <c r="U8"/>
      <c r="V8"/>
      <c r="W8"/>
    </row>
    <row r="9" spans="1:24" ht="14.1" customHeight="1" x14ac:dyDescent="0.2">
      <c r="A9" s="19" t="s">
        <v>102</v>
      </c>
      <c r="B9" s="12">
        <v>18</v>
      </c>
      <c r="C9" s="12">
        <v>20</v>
      </c>
      <c r="D9" s="12">
        <v>17</v>
      </c>
      <c r="E9" s="12">
        <v>13</v>
      </c>
      <c r="F9" s="12">
        <v>13</v>
      </c>
      <c r="G9" s="12"/>
      <c r="H9" s="15">
        <v>3027</v>
      </c>
      <c r="I9"/>
      <c r="J9"/>
      <c r="K9"/>
      <c r="L9" s="12"/>
      <c r="M9"/>
      <c r="N9"/>
      <c r="O9"/>
      <c r="P9"/>
      <c r="Q9"/>
      <c r="R9"/>
      <c r="S9"/>
      <c r="T9"/>
      <c r="U9"/>
      <c r="V9"/>
      <c r="W9"/>
    </row>
    <row r="10" spans="1:24" ht="14.1" customHeight="1" x14ac:dyDescent="0.2">
      <c r="A10" s="19"/>
      <c r="B10" s="12"/>
      <c r="C10" s="12"/>
      <c r="D10" s="12"/>
      <c r="E10" s="12"/>
      <c r="F10" s="12"/>
      <c r="G10" s="12"/>
      <c r="H10" s="15"/>
      <c r="I10"/>
      <c r="J10"/>
      <c r="K10"/>
      <c r="L10" s="11"/>
      <c r="M10"/>
      <c r="N10"/>
      <c r="O10"/>
      <c r="P10"/>
      <c r="Q10"/>
      <c r="R10"/>
      <c r="S10"/>
      <c r="T10"/>
      <c r="U10"/>
      <c r="V10"/>
      <c r="W10"/>
    </row>
    <row r="11" spans="1:24" ht="14.1" customHeight="1" x14ac:dyDescent="0.2">
      <c r="A11" s="19" t="s">
        <v>103</v>
      </c>
      <c r="B11" s="12">
        <v>167</v>
      </c>
      <c r="C11" s="12">
        <v>215</v>
      </c>
      <c r="D11" s="12">
        <v>219</v>
      </c>
      <c r="E11" s="12">
        <v>321</v>
      </c>
      <c r="F11" s="12">
        <v>187</v>
      </c>
      <c r="G11" s="12"/>
      <c r="H11" s="15">
        <v>86000</v>
      </c>
      <c r="I11"/>
      <c r="J11"/>
      <c r="K11"/>
      <c r="L11" s="11"/>
      <c r="M11"/>
      <c r="N11"/>
      <c r="O11"/>
      <c r="P11"/>
      <c r="Q11"/>
      <c r="R11"/>
      <c r="S11"/>
      <c r="T11"/>
      <c r="U11"/>
      <c r="V11"/>
      <c r="W11"/>
    </row>
    <row r="12" spans="1:24" ht="14.1" customHeight="1" x14ac:dyDescent="0.2">
      <c r="A12" s="19" t="s">
        <v>106</v>
      </c>
      <c r="B12" s="11">
        <v>99.4</v>
      </c>
      <c r="C12" s="11">
        <v>96.7</v>
      </c>
      <c r="D12" s="11">
        <v>99.1</v>
      </c>
      <c r="E12" s="11">
        <v>99.4</v>
      </c>
      <c r="F12" s="11">
        <v>98.4</v>
      </c>
      <c r="G12" s="11"/>
      <c r="H12" s="159">
        <v>97.7</v>
      </c>
      <c r="I12"/>
      <c r="J12"/>
      <c r="K12"/>
      <c r="L12" s="11"/>
      <c r="M12"/>
      <c r="N12"/>
      <c r="O12"/>
      <c r="P12"/>
      <c r="Q12"/>
      <c r="R12"/>
      <c r="S12"/>
      <c r="T12"/>
      <c r="U12"/>
      <c r="V12"/>
      <c r="W12"/>
      <c r="X12" s="12"/>
    </row>
    <row r="13" spans="1:24" ht="14.1" customHeight="1" x14ac:dyDescent="0.2">
      <c r="A13" s="19" t="s">
        <v>108</v>
      </c>
      <c r="B13" s="11">
        <v>18.600000000000001</v>
      </c>
      <c r="C13" s="11">
        <v>14.9</v>
      </c>
      <c r="D13" s="11">
        <v>6.4</v>
      </c>
      <c r="E13" s="11">
        <v>38.6</v>
      </c>
      <c r="F13" s="11">
        <v>5.3</v>
      </c>
      <c r="G13" s="11"/>
      <c r="H13" s="159">
        <v>9.6</v>
      </c>
      <c r="I13"/>
      <c r="J13"/>
      <c r="K13"/>
      <c r="L13" s="12"/>
      <c r="M13"/>
      <c r="N13"/>
      <c r="O13"/>
      <c r="P13"/>
      <c r="Q13"/>
      <c r="R13"/>
      <c r="S13"/>
      <c r="T13"/>
      <c r="U13"/>
      <c r="V13"/>
      <c r="W13"/>
      <c r="X13" s="12"/>
    </row>
    <row r="14" spans="1:24" ht="14.1" customHeight="1" x14ac:dyDescent="0.2">
      <c r="A14" s="19" t="s">
        <v>107</v>
      </c>
      <c r="B14" s="11">
        <v>9.6</v>
      </c>
      <c r="C14" s="11">
        <v>9.3000000000000007</v>
      </c>
      <c r="D14" s="11">
        <v>16.399999999999999</v>
      </c>
      <c r="E14" s="11">
        <v>7.8</v>
      </c>
      <c r="F14" s="11">
        <v>16.600000000000001</v>
      </c>
      <c r="G14" s="11"/>
      <c r="H14" s="159">
        <v>16.100000000000001</v>
      </c>
      <c r="I14"/>
      <c r="J14"/>
      <c r="K14"/>
      <c r="L14" s="12"/>
      <c r="M14"/>
      <c r="N14"/>
      <c r="O14"/>
      <c r="P14"/>
      <c r="Q14"/>
      <c r="R14"/>
      <c r="S14"/>
      <c r="T14"/>
      <c r="U14"/>
      <c r="V14"/>
      <c r="W14"/>
      <c r="X14" s="12"/>
    </row>
    <row r="15" spans="1:24" ht="14.1" customHeight="1" x14ac:dyDescent="0.2">
      <c r="A15" s="19"/>
      <c r="B15" s="12"/>
      <c r="C15" s="12"/>
      <c r="D15" s="12"/>
      <c r="E15" s="12"/>
      <c r="F15" s="12"/>
      <c r="G15" s="12"/>
      <c r="H15" s="15"/>
      <c r="I15"/>
      <c r="J15"/>
      <c r="K15"/>
      <c r="L15" s="11"/>
      <c r="M15"/>
      <c r="N15"/>
      <c r="O15"/>
      <c r="P15"/>
      <c r="Q15"/>
      <c r="R15"/>
      <c r="S15"/>
      <c r="T15"/>
      <c r="U15"/>
      <c r="V15"/>
      <c r="W15"/>
      <c r="X15" s="12"/>
    </row>
    <row r="16" spans="1:24" ht="14.1" customHeight="1" x14ac:dyDescent="0.2">
      <c r="A16" s="19" t="s">
        <v>104</v>
      </c>
      <c r="B16" s="12">
        <v>139</v>
      </c>
      <c r="C16" s="12">
        <v>168</v>
      </c>
      <c r="D16" s="12">
        <v>141</v>
      </c>
      <c r="E16" s="12">
        <v>204</v>
      </c>
      <c r="F16" s="12">
        <v>143</v>
      </c>
      <c r="G16" s="12"/>
      <c r="H16" s="15">
        <v>60763</v>
      </c>
      <c r="I16"/>
      <c r="J16"/>
      <c r="K16"/>
      <c r="L16" s="11"/>
      <c r="M16"/>
      <c r="N16"/>
      <c r="O16"/>
      <c r="P16"/>
      <c r="Q16"/>
      <c r="R16"/>
      <c r="S16"/>
      <c r="T16"/>
      <c r="U16"/>
      <c r="V16"/>
      <c r="W16"/>
      <c r="X16" s="12"/>
    </row>
    <row r="17" spans="1:24" ht="14.1" customHeight="1" x14ac:dyDescent="0.2">
      <c r="A17" s="19" t="s">
        <v>106</v>
      </c>
      <c r="B17" s="11">
        <v>99.3</v>
      </c>
      <c r="C17" s="11">
        <v>98.8</v>
      </c>
      <c r="D17" s="11">
        <v>98.6</v>
      </c>
      <c r="E17" s="11">
        <v>99</v>
      </c>
      <c r="F17" s="11">
        <v>97.9</v>
      </c>
      <c r="G17" s="11"/>
      <c r="H17" s="159">
        <v>97.2</v>
      </c>
      <c r="I17"/>
      <c r="J17"/>
      <c r="K17"/>
      <c r="L17" s="11"/>
      <c r="M17"/>
      <c r="N17"/>
      <c r="O17"/>
      <c r="P17"/>
      <c r="Q17"/>
      <c r="R17"/>
      <c r="S17"/>
      <c r="T17"/>
      <c r="U17"/>
      <c r="V17"/>
      <c r="W17"/>
      <c r="X17" s="12"/>
    </row>
    <row r="18" spans="1:24" ht="14.1" customHeight="1" x14ac:dyDescent="0.2">
      <c r="A18" s="19" t="s">
        <v>108</v>
      </c>
      <c r="B18" s="11">
        <v>18</v>
      </c>
      <c r="C18" s="11">
        <v>18.5</v>
      </c>
      <c r="D18" s="11">
        <v>8.5</v>
      </c>
      <c r="E18" s="11">
        <v>29.4</v>
      </c>
      <c r="F18" s="11">
        <v>7</v>
      </c>
      <c r="G18" s="11"/>
      <c r="H18" s="159">
        <v>6.4</v>
      </c>
      <c r="I18"/>
      <c r="J18"/>
      <c r="K18"/>
      <c r="L18" s="12"/>
      <c r="M18"/>
      <c r="N18"/>
      <c r="O18"/>
      <c r="P18"/>
      <c r="Q18"/>
      <c r="R18"/>
      <c r="S18"/>
      <c r="T18"/>
      <c r="U18"/>
      <c r="V18"/>
      <c r="W18"/>
      <c r="X18" s="12"/>
    </row>
    <row r="19" spans="1:24" ht="14.1" customHeight="1" x14ac:dyDescent="0.2">
      <c r="A19" s="19" t="s">
        <v>107</v>
      </c>
      <c r="B19" s="11">
        <v>11.5</v>
      </c>
      <c r="C19" s="11">
        <v>11.9</v>
      </c>
      <c r="D19" s="11">
        <v>19.899999999999999</v>
      </c>
      <c r="E19" s="11">
        <v>10.3</v>
      </c>
      <c r="F19" s="11">
        <v>20.3</v>
      </c>
      <c r="G19" s="11"/>
      <c r="H19" s="159">
        <v>17.7</v>
      </c>
      <c r="I19"/>
      <c r="J19"/>
      <c r="K19"/>
      <c r="L19" s="12"/>
      <c r="M19"/>
      <c r="N19"/>
      <c r="O19"/>
      <c r="P19"/>
      <c r="Q19"/>
      <c r="R19"/>
      <c r="S19"/>
      <c r="T19"/>
      <c r="U19"/>
      <c r="V19"/>
      <c r="W19"/>
      <c r="X19" s="12"/>
    </row>
    <row r="20" spans="1:24" ht="14.1" customHeight="1" x14ac:dyDescent="0.2">
      <c r="A20" s="19"/>
      <c r="B20" s="12"/>
      <c r="C20" s="12"/>
      <c r="D20" s="12"/>
      <c r="E20" s="12"/>
      <c r="F20" s="12"/>
      <c r="G20" s="12"/>
      <c r="H20" s="15"/>
      <c r="I20"/>
      <c r="J20"/>
      <c r="K20"/>
      <c r="L20" s="11"/>
      <c r="M20"/>
      <c r="N20"/>
      <c r="O20"/>
      <c r="P20"/>
      <c r="Q20"/>
      <c r="R20"/>
      <c r="S20"/>
      <c r="T20"/>
      <c r="U20"/>
      <c r="V20"/>
      <c r="W20"/>
      <c r="X20" s="12"/>
    </row>
    <row r="21" spans="1:24" ht="14.1" customHeight="1" x14ac:dyDescent="0.2">
      <c r="A21" s="19" t="s">
        <v>105</v>
      </c>
      <c r="B21" s="12">
        <v>28</v>
      </c>
      <c r="C21" s="12">
        <v>47</v>
      </c>
      <c r="D21" s="12">
        <v>78</v>
      </c>
      <c r="E21" s="12">
        <v>117</v>
      </c>
      <c r="F21" s="12">
        <v>44</v>
      </c>
      <c r="G21" s="12"/>
      <c r="H21" s="15">
        <v>25237</v>
      </c>
      <c r="I21"/>
      <c r="J21"/>
      <c r="K21"/>
      <c r="L21" s="11"/>
      <c r="M21"/>
      <c r="N21"/>
      <c r="O21"/>
      <c r="P21"/>
      <c r="Q21"/>
      <c r="R21"/>
      <c r="S21"/>
      <c r="T21"/>
      <c r="U21"/>
      <c r="V21"/>
      <c r="W21"/>
      <c r="X21" s="12"/>
    </row>
    <row r="22" spans="1:24" ht="14.1" customHeight="1" x14ac:dyDescent="0.2">
      <c r="A22" s="19" t="s">
        <v>106</v>
      </c>
      <c r="B22" s="11">
        <v>100</v>
      </c>
      <c r="C22" s="11">
        <v>89.4</v>
      </c>
      <c r="D22" s="11">
        <v>100</v>
      </c>
      <c r="E22" s="11">
        <v>100</v>
      </c>
      <c r="F22" s="11">
        <v>100</v>
      </c>
      <c r="G22" s="11"/>
      <c r="H22" s="159">
        <v>98.9</v>
      </c>
      <c r="I22"/>
      <c r="J22"/>
      <c r="K22"/>
      <c r="L22" s="11"/>
      <c r="M22"/>
      <c r="N22"/>
      <c r="O22"/>
      <c r="P22"/>
      <c r="Q22"/>
      <c r="R22"/>
      <c r="S22"/>
      <c r="T22"/>
      <c r="U22"/>
      <c r="V22"/>
      <c r="W22"/>
      <c r="X22" s="12"/>
    </row>
    <row r="23" spans="1:24" ht="14.1" customHeight="1" x14ac:dyDescent="0.2">
      <c r="A23" s="19" t="s">
        <v>108</v>
      </c>
      <c r="B23" s="11">
        <v>21.4</v>
      </c>
      <c r="C23" s="11">
        <v>2.1</v>
      </c>
      <c r="D23" s="11">
        <v>2.6</v>
      </c>
      <c r="E23" s="11">
        <v>54.7</v>
      </c>
      <c r="F23" s="11" t="s">
        <v>15</v>
      </c>
      <c r="G23" s="11"/>
      <c r="H23" s="159">
        <v>17.2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12"/>
    </row>
    <row r="24" spans="1:24" ht="14.1" customHeight="1" x14ac:dyDescent="0.2">
      <c r="A24" s="19" t="s">
        <v>107</v>
      </c>
      <c r="B24" s="11" t="s">
        <v>15</v>
      </c>
      <c r="C24" s="11" t="s">
        <v>15</v>
      </c>
      <c r="D24" s="11">
        <v>10.3</v>
      </c>
      <c r="E24" s="11">
        <v>3.4</v>
      </c>
      <c r="F24" s="11">
        <v>4.5</v>
      </c>
      <c r="G24" s="11"/>
      <c r="H24" s="159">
        <v>12.3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4" ht="14.1" customHeight="1" x14ac:dyDescent="0.2">
      <c r="A25" s="39"/>
      <c r="B25" s="39"/>
      <c r="C25" s="39"/>
      <c r="D25" s="39"/>
      <c r="E25" s="39"/>
      <c r="F25" s="39"/>
      <c r="G25" s="39"/>
      <c r="H25" s="16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4" ht="14.1" customHeight="1" x14ac:dyDescent="0.2">
      <c r="A26" s="38" t="s">
        <v>180</v>
      </c>
      <c r="B26" s="38"/>
      <c r="C26" s="12"/>
      <c r="D26" s="12"/>
      <c r="E26" s="12"/>
      <c r="F26" s="12"/>
      <c r="G26" s="12"/>
      <c r="H26" s="1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4" ht="14.1" customHeight="1" x14ac:dyDescent="0.2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4" ht="14.1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4" ht="14.1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4" ht="14.1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4" ht="14.1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4" ht="14.1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4.1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4.1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4.1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4.1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4.1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4.1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4.1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4.1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4.1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4.1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4.1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4.1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4.1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4.1" customHeight="1" x14ac:dyDescent="0.2">
      <c r="A46"/>
      <c r="B46"/>
      <c r="C46"/>
      <c r="D46"/>
      <c r="E46"/>
      <c r="F46"/>
      <c r="G46"/>
      <c r="H46"/>
    </row>
    <row r="47" spans="1:23" ht="14.1" customHeight="1" x14ac:dyDescent="0.2">
      <c r="A47"/>
      <c r="B47"/>
      <c r="C47"/>
      <c r="D47"/>
      <c r="E47"/>
      <c r="F47"/>
      <c r="G47"/>
      <c r="H47"/>
    </row>
    <row r="48" spans="1:23" ht="14.1" customHeight="1" x14ac:dyDescent="0.2">
      <c r="A48"/>
      <c r="B48"/>
      <c r="C48"/>
      <c r="D48"/>
      <c r="E48"/>
      <c r="F48"/>
      <c r="G48"/>
      <c r="H48"/>
    </row>
    <row r="49" spans="1:8" ht="14.1" customHeight="1" x14ac:dyDescent="0.2">
      <c r="A49"/>
      <c r="B49"/>
      <c r="C49"/>
      <c r="D49"/>
      <c r="E49"/>
      <c r="F49"/>
      <c r="G49"/>
      <c r="H49"/>
    </row>
    <row r="50" spans="1:8" ht="14.1" customHeight="1" x14ac:dyDescent="0.2">
      <c r="A50"/>
      <c r="B50"/>
      <c r="C50"/>
      <c r="D50"/>
      <c r="E50"/>
      <c r="F50"/>
      <c r="G50"/>
      <c r="H50"/>
    </row>
    <row r="51" spans="1:8" ht="14.1" customHeight="1" x14ac:dyDescent="0.2">
      <c r="A51"/>
      <c r="B51"/>
      <c r="C51"/>
      <c r="D51"/>
      <c r="E51"/>
      <c r="F51"/>
      <c r="G51"/>
      <c r="H51"/>
    </row>
    <row r="52" spans="1:8" ht="14.1" customHeight="1" x14ac:dyDescent="0.2">
      <c r="A52"/>
      <c r="B52"/>
      <c r="C52"/>
      <c r="D52"/>
      <c r="E52"/>
      <c r="F52"/>
      <c r="G52"/>
      <c r="H52"/>
    </row>
    <row r="53" spans="1:8" ht="14.1" customHeight="1" x14ac:dyDescent="0.2">
      <c r="A53"/>
      <c r="B53"/>
      <c r="C53"/>
      <c r="D53"/>
      <c r="E53"/>
      <c r="F53"/>
      <c r="G53"/>
      <c r="H53"/>
    </row>
    <row r="54" spans="1:8" ht="14.1" customHeight="1" x14ac:dyDescent="0.2">
      <c r="A54"/>
      <c r="B54"/>
      <c r="C54"/>
      <c r="D54"/>
      <c r="E54"/>
      <c r="F54"/>
      <c r="G54"/>
      <c r="H54"/>
    </row>
    <row r="55" spans="1:8" ht="14.1" customHeight="1" x14ac:dyDescent="0.2">
      <c r="A55"/>
      <c r="B55"/>
      <c r="C55"/>
      <c r="D55"/>
      <c r="E55"/>
      <c r="F55"/>
      <c r="G55"/>
      <c r="H55"/>
    </row>
    <row r="56" spans="1:8" ht="14.1" customHeight="1" x14ac:dyDescent="0.2">
      <c r="A56"/>
      <c r="B56"/>
      <c r="C56"/>
      <c r="D56"/>
      <c r="E56"/>
      <c r="F56"/>
      <c r="G56"/>
      <c r="H56"/>
    </row>
    <row r="57" spans="1:8" ht="14.1" customHeight="1" x14ac:dyDescent="0.2">
      <c r="A57"/>
      <c r="B57"/>
      <c r="C57"/>
      <c r="D57"/>
      <c r="E57"/>
      <c r="F57"/>
      <c r="G57"/>
      <c r="H57"/>
    </row>
    <row r="58" spans="1:8" ht="14.1" customHeight="1" x14ac:dyDescent="0.2">
      <c r="A58"/>
      <c r="B58"/>
      <c r="C58"/>
      <c r="D58"/>
      <c r="E58"/>
      <c r="F58"/>
      <c r="G58"/>
      <c r="H58"/>
    </row>
    <row r="59" spans="1:8" ht="14.1" customHeight="1" x14ac:dyDescent="0.2">
      <c r="A59"/>
      <c r="B59"/>
      <c r="C59"/>
      <c r="D59"/>
      <c r="E59"/>
      <c r="F59"/>
      <c r="G59"/>
      <c r="H59"/>
    </row>
    <row r="60" spans="1:8" ht="14.1" customHeight="1" x14ac:dyDescent="0.2">
      <c r="A60"/>
      <c r="B60"/>
      <c r="C60"/>
      <c r="D60"/>
      <c r="E60"/>
      <c r="F60"/>
      <c r="G60"/>
      <c r="H60"/>
    </row>
    <row r="61" spans="1:8" ht="14.1" customHeight="1" x14ac:dyDescent="0.2">
      <c r="A61"/>
      <c r="B61"/>
      <c r="C61"/>
      <c r="D61"/>
      <c r="E61"/>
      <c r="F61"/>
      <c r="G61"/>
      <c r="H61"/>
    </row>
    <row r="62" spans="1:8" ht="14.1" customHeight="1" x14ac:dyDescent="0.2">
      <c r="A62"/>
      <c r="B62"/>
      <c r="C62"/>
      <c r="D62"/>
      <c r="E62"/>
      <c r="F62"/>
      <c r="G62"/>
      <c r="H62"/>
    </row>
    <row r="63" spans="1:8" ht="14.1" customHeight="1" x14ac:dyDescent="0.2">
      <c r="A63"/>
      <c r="B63"/>
      <c r="C63"/>
      <c r="D63"/>
      <c r="E63"/>
      <c r="F63"/>
      <c r="G63"/>
      <c r="H63"/>
    </row>
    <row r="64" spans="1:8" ht="14.1" customHeight="1" x14ac:dyDescent="0.2">
      <c r="A64"/>
      <c r="B64"/>
      <c r="C64"/>
      <c r="D64"/>
      <c r="E64"/>
      <c r="F64"/>
      <c r="G64"/>
      <c r="H64"/>
    </row>
    <row r="65" spans="1:8" ht="14.1" customHeight="1" x14ac:dyDescent="0.2">
      <c r="A65"/>
      <c r="B65"/>
      <c r="C65"/>
      <c r="D65"/>
      <c r="E65"/>
      <c r="F65"/>
      <c r="G65"/>
      <c r="H65"/>
    </row>
    <row r="66" spans="1:8" ht="14.1" customHeight="1" x14ac:dyDescent="0.2">
      <c r="A66"/>
      <c r="B66"/>
      <c r="C66"/>
      <c r="D66"/>
      <c r="E66"/>
      <c r="F66"/>
      <c r="G66"/>
      <c r="H66"/>
    </row>
    <row r="67" spans="1:8" ht="14.1" customHeight="1" x14ac:dyDescent="0.2">
      <c r="A67"/>
      <c r="B67"/>
      <c r="C67"/>
      <c r="D67"/>
      <c r="E67"/>
      <c r="F67"/>
      <c r="G67"/>
      <c r="H67"/>
    </row>
    <row r="68" spans="1:8" ht="14.1" customHeight="1" x14ac:dyDescent="0.2">
      <c r="A68"/>
      <c r="B68"/>
      <c r="C68"/>
      <c r="D68"/>
      <c r="E68"/>
      <c r="F68"/>
      <c r="G68"/>
      <c r="H68"/>
    </row>
    <row r="69" spans="1:8" ht="14.1" customHeight="1" x14ac:dyDescent="0.2"/>
    <row r="70" spans="1:8" ht="14.1" customHeight="1" x14ac:dyDescent="0.2"/>
    <row r="71" spans="1:8" ht="14.1" customHeight="1" x14ac:dyDescent="0.2"/>
    <row r="72" spans="1:8" ht="14.1" customHeight="1" x14ac:dyDescent="0.2"/>
    <row r="73" spans="1:8" ht="14.1" customHeight="1" x14ac:dyDescent="0.2"/>
    <row r="74" spans="1:8" ht="14.1" customHeight="1" x14ac:dyDescent="0.2"/>
    <row r="75" spans="1:8" ht="14.1" customHeight="1" x14ac:dyDescent="0.2"/>
    <row r="76" spans="1:8" ht="14.1" customHeight="1" x14ac:dyDescent="0.2"/>
    <row r="77" spans="1:8" ht="14.1" customHeight="1" x14ac:dyDescent="0.2"/>
    <row r="78" spans="1:8" ht="14.1" customHeight="1" x14ac:dyDescent="0.2"/>
    <row r="79" spans="1:8" ht="14.1" customHeight="1" x14ac:dyDescent="0.2"/>
    <row r="80" spans="1:8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6"/>
  <dimension ref="A1:X254"/>
  <sheetViews>
    <sheetView zoomScaleNormal="100" zoomScaleSheetLayoutView="40" workbookViewId="0">
      <selection activeCell="K2" sqref="K2"/>
    </sheetView>
  </sheetViews>
  <sheetFormatPr baseColWidth="10" defaultColWidth="6.7109375" defaultRowHeight="11.25" customHeight="1" x14ac:dyDescent="0.2"/>
  <cols>
    <col min="1" max="1" width="35.7109375" style="3" customWidth="1"/>
    <col min="2" max="6" width="8.42578125" style="3" customWidth="1"/>
    <col min="7" max="7" width="2.85546875" style="3" customWidth="1"/>
    <col min="8" max="8" width="11.42578125" style="3" customWidth="1"/>
    <col min="9" max="9" width="10.28515625" style="3" customWidth="1"/>
    <col min="10" max="10" width="7.28515625" style="3" customWidth="1"/>
    <col min="11" max="11" width="5.7109375" style="3" customWidth="1"/>
    <col min="12" max="12" width="7.85546875" style="3" customWidth="1"/>
    <col min="13" max="14" width="6.7109375" style="3" customWidth="1"/>
    <col min="15" max="16383" width="6.7109375" style="3"/>
    <col min="16384" max="16384" width="16.5703125" style="3" customWidth="1"/>
  </cols>
  <sheetData>
    <row r="1" spans="1:24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24" ht="14.1" customHeight="1" x14ac:dyDescent="0.2">
      <c r="A2" s="59"/>
      <c r="B2" s="59"/>
      <c r="C2" s="59"/>
      <c r="D2" s="59"/>
      <c r="E2" s="59"/>
      <c r="F2" s="59"/>
      <c r="G2" s="59"/>
      <c r="H2" s="59"/>
      <c r="K2" s="119" t="s">
        <v>248</v>
      </c>
    </row>
    <row r="3" spans="1:24" ht="14.1" customHeight="1" x14ac:dyDescent="0.2">
      <c r="A3" s="22" t="s">
        <v>194</v>
      </c>
    </row>
    <row r="4" spans="1:24" ht="14.1" customHeight="1" x14ac:dyDescent="0.2">
      <c r="A4" s="4"/>
      <c r="G4" s="26"/>
      <c r="H4" s="26"/>
    </row>
    <row r="5" spans="1:24" ht="14.1" customHeight="1" x14ac:dyDescent="0.2">
      <c r="A5" s="41"/>
      <c r="B5" s="41" t="s">
        <v>50</v>
      </c>
      <c r="C5" s="41"/>
      <c r="D5" s="41"/>
      <c r="E5" s="41"/>
      <c r="F5" s="41"/>
      <c r="G5" s="41"/>
      <c r="H5" s="41" t="s">
        <v>44</v>
      </c>
      <c r="J5" s="26"/>
    </row>
    <row r="6" spans="1:24" s="10" customFormat="1" ht="14.1" customHeight="1" x14ac:dyDescent="0.15">
      <c r="A6" s="60"/>
      <c r="B6" s="42">
        <v>2012</v>
      </c>
      <c r="C6" s="8">
        <v>2013</v>
      </c>
      <c r="D6" s="8">
        <v>2014</v>
      </c>
      <c r="E6" s="8">
        <v>2015</v>
      </c>
      <c r="F6" s="8">
        <v>2016</v>
      </c>
      <c r="G6" s="43"/>
      <c r="H6" s="8">
        <v>2016</v>
      </c>
      <c r="J6" s="19"/>
    </row>
    <row r="7" spans="1:24" ht="14.1" customHeight="1" x14ac:dyDescent="0.2">
      <c r="A7" s="19"/>
      <c r="B7" s="11"/>
      <c r="C7" s="11"/>
      <c r="D7" s="11"/>
      <c r="E7" s="11"/>
      <c r="F7" s="11"/>
      <c r="G7" s="12"/>
      <c r="H7" s="12"/>
    </row>
    <row r="8" spans="1:24" ht="14.1" customHeight="1" x14ac:dyDescent="0.2">
      <c r="A8" s="19" t="s">
        <v>49</v>
      </c>
      <c r="B8" s="68">
        <v>44</v>
      </c>
      <c r="C8" s="68">
        <v>53</v>
      </c>
      <c r="D8" s="68">
        <v>38</v>
      </c>
      <c r="E8" s="68">
        <v>42</v>
      </c>
      <c r="F8" s="68">
        <v>43</v>
      </c>
      <c r="G8" s="68"/>
      <c r="H8" s="169">
        <v>3554</v>
      </c>
      <c r="I8" s="108"/>
    </row>
    <row r="9" spans="1:24" ht="14.1" customHeight="1" x14ac:dyDescent="0.2">
      <c r="A9" s="19"/>
      <c r="B9" s="12"/>
      <c r="C9" s="12"/>
      <c r="D9" s="12"/>
      <c r="E9" s="12"/>
      <c r="F9" s="12"/>
      <c r="G9" s="12"/>
      <c r="H9" s="15"/>
      <c r="I9" s="12"/>
    </row>
    <row r="10" spans="1:24" ht="14.1" customHeight="1" x14ac:dyDescent="0.2">
      <c r="A10" s="19" t="s">
        <v>109</v>
      </c>
      <c r="B10" s="68">
        <v>9</v>
      </c>
      <c r="C10" s="68">
        <v>11</v>
      </c>
      <c r="D10" s="68">
        <v>9</v>
      </c>
      <c r="E10" s="68">
        <v>10</v>
      </c>
      <c r="F10" s="68">
        <v>11</v>
      </c>
      <c r="G10" s="68"/>
      <c r="H10" s="169">
        <v>721</v>
      </c>
      <c r="I10" s="68"/>
      <c r="L10" s="68"/>
      <c r="M10" s="108"/>
      <c r="N10" s="10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ht="14.1" customHeight="1" x14ac:dyDescent="0.2">
      <c r="A11" s="19"/>
      <c r="B11" s="68"/>
      <c r="C11" s="68"/>
      <c r="D11" s="68"/>
      <c r="E11" s="68"/>
      <c r="F11" s="68"/>
      <c r="G11" s="68"/>
      <c r="H11" s="169"/>
      <c r="I11" s="68"/>
      <c r="L11" s="68"/>
      <c r="M11" s="108"/>
      <c r="N11" s="10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14.1" customHeight="1" x14ac:dyDescent="0.2">
      <c r="A12" s="19" t="s">
        <v>110</v>
      </c>
      <c r="B12" s="68">
        <v>314</v>
      </c>
      <c r="C12" s="68">
        <v>313</v>
      </c>
      <c r="D12" s="68">
        <v>323</v>
      </c>
      <c r="E12" s="68">
        <v>352</v>
      </c>
      <c r="F12" s="68">
        <v>348</v>
      </c>
      <c r="G12" s="68"/>
      <c r="H12" s="35">
        <v>1678</v>
      </c>
      <c r="K12" s="68"/>
      <c r="L12" s="68"/>
      <c r="M12" s="152"/>
      <c r="N12" s="10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 ht="14.1" customHeight="1" x14ac:dyDescent="0.2">
      <c r="A13" s="19"/>
      <c r="B13" s="68"/>
      <c r="C13" s="68"/>
      <c r="D13" s="68"/>
      <c r="E13" s="68"/>
      <c r="F13" s="68"/>
      <c r="G13" s="68"/>
      <c r="H13" s="169"/>
      <c r="K13" s="68"/>
      <c r="M13" s="152"/>
      <c r="N13" s="152"/>
    </row>
    <row r="14" spans="1:24" ht="14.1" customHeight="1" x14ac:dyDescent="0.2">
      <c r="A14" s="19" t="s">
        <v>60</v>
      </c>
      <c r="B14" s="108">
        <v>0.7</v>
      </c>
      <c r="C14" s="108">
        <v>0.5</v>
      </c>
      <c r="D14" s="108">
        <v>0.6</v>
      </c>
      <c r="E14" s="108">
        <v>0.6</v>
      </c>
      <c r="F14" s="108">
        <v>0.7</v>
      </c>
      <c r="G14" s="108"/>
      <c r="H14" s="170">
        <v>101.8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4" ht="14.1" customHeight="1" x14ac:dyDescent="0.2">
      <c r="A15" s="19" t="s">
        <v>3</v>
      </c>
      <c r="B15" s="108">
        <v>0.1</v>
      </c>
      <c r="C15" s="108">
        <v>0.1</v>
      </c>
      <c r="D15" s="108">
        <v>0.2</v>
      </c>
      <c r="E15" s="108">
        <v>0.2</v>
      </c>
      <c r="F15" s="108">
        <v>0.2</v>
      </c>
      <c r="G15" s="108"/>
      <c r="H15" s="170">
        <v>18.8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4" ht="14.1" customHeight="1" x14ac:dyDescent="0.2">
      <c r="A16" s="19" t="s">
        <v>4</v>
      </c>
      <c r="B16" s="108">
        <v>0.5</v>
      </c>
      <c r="C16" s="108">
        <v>0.4</v>
      </c>
      <c r="D16" s="108">
        <v>0.4</v>
      </c>
      <c r="E16" s="108">
        <v>0.5</v>
      </c>
      <c r="F16" s="108">
        <v>0.5</v>
      </c>
      <c r="G16" s="108"/>
      <c r="H16" s="170">
        <v>83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4.1" customHeight="1" x14ac:dyDescent="0.2">
      <c r="A17" s="19"/>
      <c r="B17" s="108"/>
      <c r="C17" s="108"/>
      <c r="D17" s="108"/>
      <c r="E17" s="108"/>
      <c r="F17" s="108"/>
      <c r="G17" s="108"/>
      <c r="H17" s="108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4.1" customHeight="1" x14ac:dyDescent="0.2">
      <c r="A18" s="19" t="s">
        <v>61</v>
      </c>
      <c r="B18" s="108">
        <v>4</v>
      </c>
      <c r="C18" s="108">
        <v>3.1</v>
      </c>
      <c r="D18" s="108">
        <v>3.4</v>
      </c>
      <c r="E18" s="108">
        <v>3.5</v>
      </c>
      <c r="F18" s="108">
        <v>3.7</v>
      </c>
      <c r="G18" s="108"/>
      <c r="H18" s="108">
        <v>602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4.1" customHeight="1" x14ac:dyDescent="0.2">
      <c r="A19" s="19" t="s">
        <v>3</v>
      </c>
      <c r="B19" s="108">
        <v>0.9</v>
      </c>
      <c r="C19" s="108">
        <v>0.7</v>
      </c>
      <c r="D19" s="108">
        <v>1.1000000000000001</v>
      </c>
      <c r="E19" s="108">
        <v>0.9</v>
      </c>
      <c r="F19" s="108" t="s">
        <v>525</v>
      </c>
      <c r="G19" s="108"/>
      <c r="H19" s="108">
        <v>111.2</v>
      </c>
      <c r="I19" s="108"/>
      <c r="M19" s="152"/>
      <c r="N19" s="152"/>
    </row>
    <row r="20" spans="1:21" ht="14.1" customHeight="1" x14ac:dyDescent="0.2">
      <c r="A20" s="19" t="s">
        <v>4</v>
      </c>
      <c r="B20" s="108">
        <v>3.1</v>
      </c>
      <c r="C20" s="108">
        <v>2.4</v>
      </c>
      <c r="D20" s="108">
        <v>2.2000000000000002</v>
      </c>
      <c r="E20" s="108">
        <v>2.6</v>
      </c>
      <c r="F20" s="108">
        <v>2.7</v>
      </c>
      <c r="G20" s="108"/>
      <c r="H20" s="108">
        <v>490.9</v>
      </c>
      <c r="I20" s="108"/>
      <c r="J20"/>
      <c r="K20"/>
      <c r="L20"/>
      <c r="M20" s="153"/>
      <c r="N20" s="153"/>
    </row>
    <row r="21" spans="1:21" ht="14.1" customHeight="1" x14ac:dyDescent="0.2">
      <c r="A21" s="19"/>
      <c r="B21" s="108"/>
      <c r="C21" s="108"/>
      <c r="D21" s="108"/>
      <c r="E21" s="108"/>
      <c r="F21" s="108"/>
      <c r="G21" s="108"/>
      <c r="H21" s="108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4.1" customHeight="1" x14ac:dyDescent="0.2">
      <c r="A22" s="19" t="s">
        <v>56</v>
      </c>
      <c r="B22" s="108">
        <v>6</v>
      </c>
      <c r="C22" s="108">
        <v>5.7</v>
      </c>
      <c r="D22" s="108">
        <v>5.5</v>
      </c>
      <c r="E22" s="108">
        <v>5.4</v>
      </c>
      <c r="F22" s="108">
        <v>5.2</v>
      </c>
      <c r="G22" s="108"/>
      <c r="H22" s="108">
        <v>5.9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4.1" customHeight="1" x14ac:dyDescent="0.2">
      <c r="A23" s="19" t="s">
        <v>3</v>
      </c>
      <c r="B23" s="108">
        <v>6.1</v>
      </c>
      <c r="C23" s="108">
        <v>5.5</v>
      </c>
      <c r="D23" s="108">
        <v>5.5</v>
      </c>
      <c r="E23" s="108">
        <v>5.5</v>
      </c>
      <c r="F23" s="108">
        <v>5.3</v>
      </c>
      <c r="G23" s="108"/>
      <c r="H23" s="108">
        <v>5.9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4.1" customHeight="1" x14ac:dyDescent="0.2">
      <c r="A24" s="19" t="s">
        <v>4</v>
      </c>
      <c r="B24" s="108">
        <v>6</v>
      </c>
      <c r="C24" s="108">
        <v>5.8</v>
      </c>
      <c r="D24" s="108">
        <v>5.5</v>
      </c>
      <c r="E24" s="108">
        <v>5.4</v>
      </c>
      <c r="F24" s="108">
        <v>5.0999999999999996</v>
      </c>
      <c r="G24" s="108"/>
      <c r="H24" s="108">
        <v>5.9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4.1" customHeight="1" x14ac:dyDescent="0.2">
      <c r="A25" s="19"/>
      <c r="B25" s="108"/>
      <c r="C25" s="108"/>
      <c r="D25" s="108"/>
      <c r="E25" s="108"/>
      <c r="F25" s="108"/>
      <c r="G25" s="108"/>
      <c r="H25" s="108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4.1" customHeight="1" x14ac:dyDescent="0.2">
      <c r="A26" s="19" t="s">
        <v>111</v>
      </c>
      <c r="B26" s="108">
        <v>12.5</v>
      </c>
      <c r="C26" s="108">
        <v>9.6999999999999993</v>
      </c>
      <c r="D26" s="108">
        <v>10.7</v>
      </c>
      <c r="E26" s="108">
        <v>11.1</v>
      </c>
      <c r="F26" s="108">
        <v>11.7</v>
      </c>
      <c r="G26" s="108"/>
      <c r="H26" s="108">
        <v>13</v>
      </c>
      <c r="I26" s="108"/>
      <c r="M26" s="152"/>
      <c r="N26" s="152"/>
    </row>
    <row r="27" spans="1:21" ht="14.1" customHeight="1" x14ac:dyDescent="0.2">
      <c r="A27" s="19" t="s">
        <v>3</v>
      </c>
      <c r="B27" s="108">
        <v>2.8</v>
      </c>
      <c r="C27" s="108">
        <v>2.2000000000000002</v>
      </c>
      <c r="D27" s="108">
        <v>3.5</v>
      </c>
      <c r="E27" s="108">
        <v>2.9</v>
      </c>
      <c r="F27" s="108">
        <v>2.9</v>
      </c>
      <c r="G27" s="108"/>
      <c r="H27" s="108">
        <v>2.4</v>
      </c>
      <c r="I27" s="108"/>
      <c r="M27" s="152"/>
      <c r="N27" s="152"/>
    </row>
    <row r="28" spans="1:21" ht="14.1" customHeight="1" x14ac:dyDescent="0.2">
      <c r="A28" s="19" t="s">
        <v>4</v>
      </c>
      <c r="B28" s="108">
        <v>9.6999999999999993</v>
      </c>
      <c r="C28" s="108">
        <v>7.5</v>
      </c>
      <c r="D28" s="108">
        <v>7.1</v>
      </c>
      <c r="E28" s="108">
        <v>8.3000000000000007</v>
      </c>
      <c r="F28" s="108">
        <v>8.8000000000000007</v>
      </c>
      <c r="G28" s="108"/>
      <c r="H28" s="108">
        <v>10.6</v>
      </c>
      <c r="I28" s="108"/>
    </row>
    <row r="29" spans="1:21" ht="14.1" customHeight="1" x14ac:dyDescent="0.2">
      <c r="A29" s="39"/>
      <c r="B29" s="39"/>
      <c r="C29" s="39"/>
      <c r="D29" s="39"/>
      <c r="E29" s="39"/>
      <c r="F29" s="39"/>
      <c r="G29" s="39"/>
      <c r="H29" s="39"/>
    </row>
    <row r="30" spans="1:21" ht="14.1" customHeight="1" x14ac:dyDescent="0.2">
      <c r="A30" s="38" t="s">
        <v>181</v>
      </c>
      <c r="B30" s="11"/>
      <c r="C30" s="11"/>
      <c r="D30" s="11"/>
      <c r="E30" s="11"/>
      <c r="F30" s="11"/>
      <c r="G30" s="12"/>
      <c r="H30" s="12"/>
    </row>
    <row r="31" spans="1:21" ht="14.1" customHeight="1" x14ac:dyDescent="0.2">
      <c r="A31" s="38"/>
      <c r="B31" s="11"/>
      <c r="C31" s="11"/>
      <c r="D31" s="11"/>
      <c r="E31" s="11"/>
      <c r="F31" s="11"/>
      <c r="G31" s="12"/>
      <c r="H31" s="12"/>
    </row>
    <row r="32" spans="1:21" ht="14.1" customHeight="1" x14ac:dyDescent="0.2">
      <c r="A32" s="19"/>
      <c r="B32" s="11"/>
      <c r="C32" s="11"/>
      <c r="D32" s="11"/>
      <c r="E32" s="11"/>
      <c r="F32" s="11"/>
      <c r="G32" s="12"/>
      <c r="H32" s="12"/>
    </row>
    <row r="33" spans="1:5" ht="14.1" customHeight="1" x14ac:dyDescent="0.2"/>
    <row r="34" spans="1:5" ht="14.1" customHeight="1" x14ac:dyDescent="0.2">
      <c r="A34"/>
      <c r="B34"/>
      <c r="C34"/>
      <c r="D34"/>
      <c r="E34"/>
    </row>
    <row r="35" spans="1:5" ht="14.1" customHeight="1" x14ac:dyDescent="0.2">
      <c r="A35"/>
      <c r="B35"/>
      <c r="C35"/>
      <c r="D35"/>
      <c r="E35"/>
    </row>
    <row r="36" spans="1:5" ht="14.1" customHeight="1" x14ac:dyDescent="0.2">
      <c r="A36"/>
      <c r="B36"/>
      <c r="C36"/>
      <c r="D36"/>
      <c r="E36"/>
    </row>
    <row r="37" spans="1:5" ht="14.1" customHeight="1" x14ac:dyDescent="0.2">
      <c r="A37"/>
      <c r="B37"/>
      <c r="C37"/>
      <c r="D37"/>
      <c r="E37"/>
    </row>
    <row r="38" spans="1:5" ht="14.1" customHeight="1" x14ac:dyDescent="0.2">
      <c r="A38"/>
      <c r="B38"/>
      <c r="C38"/>
      <c r="D38"/>
      <c r="E38"/>
    </row>
    <row r="39" spans="1:5" ht="14.1" customHeight="1" x14ac:dyDescent="0.2">
      <c r="A39"/>
      <c r="B39"/>
      <c r="C39"/>
      <c r="D39"/>
      <c r="E39"/>
    </row>
    <row r="40" spans="1:5" ht="14.1" customHeight="1" x14ac:dyDescent="0.2">
      <c r="A40"/>
      <c r="B40"/>
      <c r="C40"/>
      <c r="D40"/>
      <c r="E40"/>
    </row>
    <row r="41" spans="1:5" ht="14.1" customHeight="1" x14ac:dyDescent="0.2">
      <c r="A41"/>
      <c r="B41"/>
      <c r="C41"/>
      <c r="D41"/>
      <c r="E41"/>
    </row>
    <row r="42" spans="1:5" ht="14.1" customHeight="1" x14ac:dyDescent="0.2"/>
    <row r="43" spans="1:5" ht="14.1" customHeight="1" x14ac:dyDescent="0.2"/>
    <row r="44" spans="1:5" ht="14.1" customHeight="1" x14ac:dyDescent="0.2"/>
    <row r="45" spans="1:5" ht="14.1" customHeight="1" x14ac:dyDescent="0.2"/>
    <row r="46" spans="1:5" ht="14.1" customHeight="1" x14ac:dyDescent="0.2"/>
    <row r="47" spans="1:5" ht="14.1" customHeight="1" x14ac:dyDescent="0.2"/>
    <row r="48" spans="1:5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5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39.140625" style="28" customWidth="1"/>
    <col min="2" max="2" width="7.5703125" style="28" customWidth="1"/>
    <col min="3" max="6" width="8" style="28" customWidth="1"/>
    <col min="7" max="7" width="3" style="28" customWidth="1"/>
    <col min="8" max="8" width="10.42578125" style="28" customWidth="1"/>
    <col min="9" max="12" width="11.42578125" style="28" customWidth="1"/>
    <col min="13" max="16383" width="11.42578125" style="28"/>
    <col min="16384" max="16384" width="17.5703125" style="28" customWidth="1"/>
  </cols>
  <sheetData>
    <row r="1" spans="1:21" s="3" customFormat="1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21" s="3" customFormat="1" ht="14.1" customHeight="1" x14ac:dyDescent="0.2">
      <c r="A2" s="59"/>
      <c r="B2" s="59"/>
      <c r="C2" s="59"/>
      <c r="D2" s="59"/>
      <c r="E2" s="59"/>
      <c r="F2" s="59"/>
      <c r="G2" s="59"/>
      <c r="H2" s="59"/>
      <c r="K2" s="119" t="s">
        <v>248</v>
      </c>
    </row>
    <row r="3" spans="1:21" s="3" customFormat="1" ht="14.1" customHeight="1" x14ac:dyDescent="0.2">
      <c r="A3" s="22" t="s">
        <v>234</v>
      </c>
    </row>
    <row r="4" spans="1:21" s="3" customFormat="1" ht="14.1" customHeight="1" x14ac:dyDescent="0.2">
      <c r="A4" s="4"/>
      <c r="G4" s="26"/>
      <c r="H4" s="26"/>
    </row>
    <row r="5" spans="1:21" s="3" customFormat="1" ht="14.1" customHeight="1" x14ac:dyDescent="0.2">
      <c r="A5" s="41"/>
      <c r="B5" s="41" t="s">
        <v>50</v>
      </c>
      <c r="C5" s="41"/>
      <c r="D5" s="41"/>
      <c r="E5" s="41"/>
      <c r="F5" s="41"/>
      <c r="G5" s="41"/>
      <c r="H5" s="41" t="s">
        <v>44</v>
      </c>
    </row>
    <row r="6" spans="1:21" s="10" customFormat="1" ht="14.1" customHeight="1" x14ac:dyDescent="0.15">
      <c r="A6" s="60"/>
      <c r="B6" s="42">
        <v>2011</v>
      </c>
      <c r="C6" s="42">
        <v>2012</v>
      </c>
      <c r="D6" s="42">
        <v>2013</v>
      </c>
      <c r="E6" s="42">
        <v>2014</v>
      </c>
      <c r="F6" s="42">
        <v>2015</v>
      </c>
      <c r="G6" s="60"/>
      <c r="H6" s="42">
        <v>2015</v>
      </c>
    </row>
    <row r="7" spans="1:21" s="3" customFormat="1" ht="14.1" customHeight="1" x14ac:dyDescent="0.2">
      <c r="A7" s="19"/>
      <c r="B7" s="68"/>
      <c r="C7" s="68"/>
      <c r="D7" s="68"/>
      <c r="E7" s="68"/>
      <c r="F7" s="68"/>
      <c r="G7" s="68"/>
      <c r="H7" s="68"/>
    </row>
    <row r="8" spans="1:21" s="3" customFormat="1" ht="14.1" customHeight="1" x14ac:dyDescent="0.2">
      <c r="A8" s="19" t="s">
        <v>241</v>
      </c>
      <c r="B8" s="68">
        <v>7</v>
      </c>
      <c r="C8" s="68">
        <v>7</v>
      </c>
      <c r="D8" s="68">
        <v>7</v>
      </c>
      <c r="E8" s="68">
        <v>7</v>
      </c>
      <c r="F8" s="68">
        <v>8</v>
      </c>
      <c r="G8" s="68"/>
      <c r="H8" s="68">
        <v>1569</v>
      </c>
      <c r="I8" s="68"/>
    </row>
    <row r="9" spans="1:21" s="3" customFormat="1" ht="14.1" customHeight="1" x14ac:dyDescent="0.2">
      <c r="A9" s="19"/>
      <c r="B9" s="68"/>
      <c r="C9" s="68"/>
      <c r="D9" s="68"/>
      <c r="E9" s="68"/>
      <c r="F9" s="68"/>
      <c r="G9" s="68"/>
      <c r="H9" s="68"/>
      <c r="I9" s="68"/>
    </row>
    <row r="10" spans="1:21" s="3" customFormat="1" ht="14.1" customHeight="1" x14ac:dyDescent="0.2">
      <c r="A10" s="19" t="s">
        <v>242</v>
      </c>
      <c r="B10" s="68">
        <v>5</v>
      </c>
      <c r="C10" s="68">
        <v>5</v>
      </c>
      <c r="D10" s="68">
        <v>5</v>
      </c>
      <c r="E10" s="68">
        <v>5</v>
      </c>
      <c r="F10" s="68">
        <v>5</v>
      </c>
      <c r="G10" s="68"/>
      <c r="H10" s="68">
        <v>537</v>
      </c>
      <c r="I10" s="68"/>
    </row>
    <row r="11" spans="1:21" s="3" customFormat="1" ht="14.1" customHeight="1" x14ac:dyDescent="0.2">
      <c r="A11" s="19"/>
      <c r="B11" s="68"/>
      <c r="C11" s="68"/>
      <c r="D11" s="68"/>
      <c r="E11" s="68"/>
      <c r="F11" s="68"/>
      <c r="G11" s="68"/>
      <c r="H11" s="68"/>
      <c r="I11" s="68"/>
    </row>
    <row r="12" spans="1:21" s="3" customFormat="1" ht="14.1" customHeight="1" x14ac:dyDescent="0.2">
      <c r="A12" s="19" t="s">
        <v>83</v>
      </c>
      <c r="B12" s="68">
        <v>17</v>
      </c>
      <c r="C12" s="68">
        <v>14</v>
      </c>
      <c r="D12" s="68">
        <v>13</v>
      </c>
      <c r="E12" s="68">
        <v>17</v>
      </c>
      <c r="F12" s="68">
        <v>18</v>
      </c>
      <c r="G12" s="68"/>
      <c r="H12" s="68">
        <v>3640</v>
      </c>
      <c r="I12" s="68"/>
    </row>
    <row r="13" spans="1:21" s="3" customFormat="1" ht="14.1" customHeight="1" x14ac:dyDescent="0.2">
      <c r="A13" s="19"/>
      <c r="B13" s="68"/>
      <c r="C13" s="68"/>
      <c r="D13" s="68"/>
      <c r="E13" s="68"/>
      <c r="F13" s="68"/>
      <c r="G13" s="68"/>
      <c r="H13" s="68"/>
      <c r="I13" s="68"/>
    </row>
    <row r="14" spans="1:21" s="3" customFormat="1" ht="14.1" customHeight="1" x14ac:dyDescent="0.2">
      <c r="A14" s="19" t="s">
        <v>113</v>
      </c>
      <c r="B14" s="68">
        <v>11</v>
      </c>
      <c r="C14" s="68">
        <v>11</v>
      </c>
      <c r="D14" s="68">
        <v>11</v>
      </c>
      <c r="E14" s="68">
        <v>11</v>
      </c>
      <c r="F14" s="68">
        <v>11</v>
      </c>
      <c r="G14" s="68"/>
      <c r="H14" s="68">
        <v>964</v>
      </c>
      <c r="I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3" customFormat="1" ht="14.1" customHeight="1" x14ac:dyDescent="0.2">
      <c r="A15" s="19"/>
      <c r="B15" s="68"/>
      <c r="C15" s="68"/>
      <c r="D15" s="68"/>
      <c r="E15" s="68"/>
      <c r="F15" s="68"/>
      <c r="G15" s="68"/>
      <c r="H15" s="68"/>
      <c r="I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3" customFormat="1" ht="14.1" customHeight="1" x14ac:dyDescent="0.2">
      <c r="A16" s="19" t="s">
        <v>114</v>
      </c>
      <c r="B16" s="68">
        <v>11</v>
      </c>
      <c r="C16" s="68">
        <v>6</v>
      </c>
      <c r="D16" s="68">
        <v>9</v>
      </c>
      <c r="E16" s="68">
        <v>9</v>
      </c>
      <c r="F16" s="68">
        <v>17</v>
      </c>
      <c r="G16" s="68"/>
      <c r="H16" s="68">
        <v>787</v>
      </c>
      <c r="I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11" s="3" customFormat="1" ht="14.1" customHeight="1" x14ac:dyDescent="0.2">
      <c r="A17" s="19"/>
      <c r="B17" s="68"/>
      <c r="C17" s="68"/>
      <c r="D17" s="68"/>
      <c r="E17" s="68"/>
      <c r="F17" s="68"/>
      <c r="G17" s="68"/>
      <c r="H17" s="68"/>
      <c r="I17" s="68"/>
    </row>
    <row r="18" spans="1:11" s="3" customFormat="1" ht="14.1" customHeight="1" x14ac:dyDescent="0.2">
      <c r="A18" s="19" t="s">
        <v>84</v>
      </c>
      <c r="B18" s="68">
        <f t="shared" ref="B18:D18" si="0">SUM(B19:B24)</f>
        <v>39</v>
      </c>
      <c r="C18" s="68">
        <f t="shared" si="0"/>
        <v>37</v>
      </c>
      <c r="D18" s="68">
        <f t="shared" si="0"/>
        <v>38</v>
      </c>
      <c r="E18" s="68">
        <f>SUM(E19:E24)</f>
        <v>38</v>
      </c>
      <c r="F18" s="68">
        <f>SUM(F19:F24)</f>
        <v>38</v>
      </c>
      <c r="G18" s="68"/>
      <c r="H18" s="68">
        <f>SUM(H19:H24)</f>
        <v>4911</v>
      </c>
      <c r="I18" s="68"/>
      <c r="J18" s="24"/>
      <c r="K18" s="24"/>
    </row>
    <row r="19" spans="1:11" s="3" customFormat="1" ht="14.1" customHeight="1" x14ac:dyDescent="0.2">
      <c r="A19" s="19" t="s">
        <v>85</v>
      </c>
      <c r="B19" s="68">
        <v>2</v>
      </c>
      <c r="C19" s="68">
        <v>3</v>
      </c>
      <c r="D19" s="68">
        <v>3</v>
      </c>
      <c r="E19" s="68">
        <v>3</v>
      </c>
      <c r="F19" s="68">
        <v>3</v>
      </c>
      <c r="G19" s="68"/>
      <c r="H19" s="68">
        <v>353</v>
      </c>
      <c r="I19" s="68"/>
    </row>
    <row r="20" spans="1:11" s="3" customFormat="1" ht="14.1" customHeight="1" x14ac:dyDescent="0.2">
      <c r="A20" s="19" t="s">
        <v>86</v>
      </c>
      <c r="B20" s="68">
        <v>1</v>
      </c>
      <c r="C20" s="68">
        <v>1</v>
      </c>
      <c r="D20" s="68">
        <v>1</v>
      </c>
      <c r="E20" s="68">
        <v>1</v>
      </c>
      <c r="F20" s="68">
        <v>1</v>
      </c>
      <c r="G20" s="68"/>
      <c r="H20" s="68">
        <v>32</v>
      </c>
      <c r="I20" s="68"/>
    </row>
    <row r="21" spans="1:11" s="3" customFormat="1" ht="14.1" customHeight="1" x14ac:dyDescent="0.2">
      <c r="A21" s="19" t="s">
        <v>87</v>
      </c>
      <c r="B21" s="68">
        <v>11</v>
      </c>
      <c r="C21" s="68">
        <v>11</v>
      </c>
      <c r="D21" s="68">
        <v>11</v>
      </c>
      <c r="E21" s="68">
        <v>11</v>
      </c>
      <c r="F21" s="68">
        <v>11</v>
      </c>
      <c r="G21" s="68"/>
      <c r="H21" s="68">
        <v>1518</v>
      </c>
      <c r="I21" s="68"/>
    </row>
    <row r="22" spans="1:11" s="3" customFormat="1" ht="14.1" customHeight="1" x14ac:dyDescent="0.2">
      <c r="A22" s="19" t="s">
        <v>88</v>
      </c>
      <c r="B22" s="68">
        <v>22</v>
      </c>
      <c r="C22" s="68">
        <v>21</v>
      </c>
      <c r="D22" s="68">
        <v>21</v>
      </c>
      <c r="E22" s="68">
        <v>21</v>
      </c>
      <c r="F22" s="68">
        <v>21</v>
      </c>
      <c r="G22" s="68"/>
      <c r="H22" s="68">
        <v>2702</v>
      </c>
      <c r="I22" s="68"/>
    </row>
    <row r="23" spans="1:11" s="3" customFormat="1" ht="14.1" customHeight="1" x14ac:dyDescent="0.2">
      <c r="A23" s="19" t="s">
        <v>89</v>
      </c>
      <c r="B23" s="68">
        <v>2</v>
      </c>
      <c r="C23" s="68" t="s">
        <v>15</v>
      </c>
      <c r="D23" s="68">
        <v>1</v>
      </c>
      <c r="E23" s="68">
        <v>1</v>
      </c>
      <c r="F23" s="68">
        <v>1</v>
      </c>
      <c r="G23" s="68"/>
      <c r="H23" s="68">
        <v>121</v>
      </c>
      <c r="I23" s="68"/>
    </row>
    <row r="24" spans="1:11" s="3" customFormat="1" ht="14.1" customHeight="1" x14ac:dyDescent="0.2">
      <c r="A24" s="19" t="s">
        <v>90</v>
      </c>
      <c r="B24" s="68">
        <v>1</v>
      </c>
      <c r="C24" s="68">
        <v>1</v>
      </c>
      <c r="D24" s="68">
        <v>1</v>
      </c>
      <c r="E24" s="68">
        <v>1</v>
      </c>
      <c r="F24" s="68">
        <v>1</v>
      </c>
      <c r="G24" s="68"/>
      <c r="H24" s="68">
        <v>185</v>
      </c>
      <c r="I24" s="68"/>
    </row>
    <row r="25" spans="1:11" s="3" customFormat="1" ht="14.1" customHeight="1" x14ac:dyDescent="0.2">
      <c r="A25" s="19"/>
      <c r="B25" s="68"/>
      <c r="C25" s="68"/>
      <c r="D25" s="68"/>
      <c r="E25" s="68"/>
      <c r="F25" s="68"/>
      <c r="G25" s="68"/>
      <c r="H25" s="68"/>
      <c r="I25" s="68"/>
    </row>
    <row r="26" spans="1:11" s="3" customFormat="1" ht="14.1" customHeight="1" x14ac:dyDescent="0.2">
      <c r="A26" s="19" t="s">
        <v>91</v>
      </c>
      <c r="B26" s="68">
        <f t="shared" ref="B26:D26" si="1">SUM(B27:B32)</f>
        <v>18</v>
      </c>
      <c r="C26" s="68">
        <f t="shared" si="1"/>
        <v>18</v>
      </c>
      <c r="D26" s="68">
        <f t="shared" si="1"/>
        <v>16</v>
      </c>
      <c r="E26" s="68">
        <f>SUM(E27:E32)</f>
        <v>14</v>
      </c>
      <c r="F26" s="68">
        <f>SUM(F27:F32)</f>
        <v>13</v>
      </c>
      <c r="G26" s="68"/>
      <c r="H26" s="68">
        <f>SUM(H27:H32)</f>
        <v>1490</v>
      </c>
      <c r="I26" s="68"/>
    </row>
    <row r="27" spans="1:11" s="3" customFormat="1" ht="14.1" customHeight="1" x14ac:dyDescent="0.2">
      <c r="A27" s="19" t="s">
        <v>92</v>
      </c>
      <c r="B27" s="68">
        <v>4</v>
      </c>
      <c r="C27" s="68">
        <v>4</v>
      </c>
      <c r="D27" s="68">
        <v>4</v>
      </c>
      <c r="E27" s="68">
        <v>3</v>
      </c>
      <c r="F27" s="68">
        <v>3</v>
      </c>
      <c r="G27" s="68"/>
      <c r="H27" s="68">
        <v>217</v>
      </c>
      <c r="I27" s="68"/>
    </row>
    <row r="28" spans="1:11" s="3" customFormat="1" ht="14.1" customHeight="1" x14ac:dyDescent="0.2">
      <c r="A28" s="19" t="s">
        <v>93</v>
      </c>
      <c r="B28" s="68">
        <v>9</v>
      </c>
      <c r="C28" s="68">
        <v>9</v>
      </c>
      <c r="D28" s="68">
        <v>7</v>
      </c>
      <c r="E28" s="68">
        <v>6</v>
      </c>
      <c r="F28" s="68">
        <v>5</v>
      </c>
      <c r="G28" s="68"/>
      <c r="H28" s="68">
        <v>851</v>
      </c>
      <c r="I28" s="68"/>
    </row>
    <row r="29" spans="1:11" s="3" customFormat="1" ht="14.1" customHeight="1" x14ac:dyDescent="0.2">
      <c r="A29" s="19" t="s">
        <v>94</v>
      </c>
      <c r="B29" s="68">
        <v>2</v>
      </c>
      <c r="C29" s="68">
        <v>2</v>
      </c>
      <c r="D29" s="68">
        <v>3</v>
      </c>
      <c r="E29" s="68">
        <v>3</v>
      </c>
      <c r="F29" s="68">
        <v>3</v>
      </c>
      <c r="G29" s="68"/>
      <c r="H29" s="68">
        <v>119</v>
      </c>
      <c r="I29" s="68"/>
    </row>
    <row r="30" spans="1:11" s="3" customFormat="1" ht="14.1" customHeight="1" x14ac:dyDescent="0.2">
      <c r="A30" s="19" t="s">
        <v>96</v>
      </c>
      <c r="B30" s="68" t="s">
        <v>15</v>
      </c>
      <c r="C30" s="68" t="s">
        <v>15</v>
      </c>
      <c r="D30" s="68" t="s">
        <v>15</v>
      </c>
      <c r="E30" s="68" t="s">
        <v>15</v>
      </c>
      <c r="F30" s="68" t="s">
        <v>15</v>
      </c>
      <c r="G30" s="68"/>
      <c r="H30" s="68">
        <v>14</v>
      </c>
      <c r="I30" s="68"/>
    </row>
    <row r="31" spans="1:11" s="3" customFormat="1" ht="14.1" customHeight="1" x14ac:dyDescent="0.2">
      <c r="A31" s="19" t="s">
        <v>95</v>
      </c>
      <c r="B31" s="68">
        <v>3</v>
      </c>
      <c r="C31" s="68">
        <v>3</v>
      </c>
      <c r="D31" s="68">
        <v>2</v>
      </c>
      <c r="E31" s="68">
        <v>2</v>
      </c>
      <c r="F31" s="68">
        <v>2</v>
      </c>
      <c r="G31" s="68"/>
      <c r="H31" s="68">
        <v>248</v>
      </c>
      <c r="I31" s="68"/>
    </row>
    <row r="32" spans="1:11" s="3" customFormat="1" ht="14.1" customHeight="1" x14ac:dyDescent="0.2">
      <c r="A32" s="19" t="s">
        <v>97</v>
      </c>
      <c r="B32" s="68" t="s">
        <v>15</v>
      </c>
      <c r="C32" s="68" t="s">
        <v>15</v>
      </c>
      <c r="D32" s="68" t="s">
        <v>15</v>
      </c>
      <c r="E32" s="68" t="s">
        <v>15</v>
      </c>
      <c r="F32" s="68" t="s">
        <v>15</v>
      </c>
      <c r="G32" s="68"/>
      <c r="H32" s="68">
        <v>41</v>
      </c>
      <c r="I32" s="68"/>
    </row>
    <row r="33" spans="1:8" s="3" customFormat="1" ht="14.1" customHeight="1" x14ac:dyDescent="0.2">
      <c r="A33" s="39"/>
      <c r="B33" s="39"/>
      <c r="C33" s="39"/>
      <c r="D33" s="39"/>
      <c r="E33" s="39"/>
      <c r="F33" s="39"/>
      <c r="G33" s="39"/>
      <c r="H33" s="39"/>
    </row>
    <row r="34" spans="1:8" ht="14.1" customHeight="1" x14ac:dyDescent="0.2">
      <c r="A34" s="38" t="s">
        <v>180</v>
      </c>
      <c r="B34" s="11"/>
      <c r="C34" s="11"/>
      <c r="D34" s="11"/>
      <c r="E34" s="11"/>
      <c r="F34" s="11"/>
      <c r="G34" s="12"/>
      <c r="H34" s="12"/>
    </row>
    <row r="35" spans="1:8" x14ac:dyDescent="0.2">
      <c r="A35" s="38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N289"/>
  <sheetViews>
    <sheetView topLeftCell="A2" zoomScaleNormal="100" workbookViewId="0">
      <selection activeCell="J2" sqref="J2"/>
    </sheetView>
  </sheetViews>
  <sheetFormatPr baseColWidth="10" defaultColWidth="6.140625" defaultRowHeight="11.25" customHeight="1" x14ac:dyDescent="0.2"/>
  <cols>
    <col min="1" max="1" width="32.7109375" style="3" customWidth="1"/>
    <col min="2" max="5" width="11.28515625" style="3" customWidth="1"/>
    <col min="6" max="6" width="3" style="3" customWidth="1"/>
    <col min="7" max="7" width="11.28515625" style="3" customWidth="1"/>
    <col min="8" max="8" width="10.140625" style="3" customWidth="1"/>
    <col min="9" max="9" width="8" style="3" customWidth="1"/>
    <col min="10" max="10" width="9.85546875" style="3" customWidth="1"/>
    <col min="11" max="13" width="6.140625" style="3"/>
    <col min="14" max="14" width="7.85546875" style="3" customWidth="1"/>
    <col min="15" max="16383" width="6.140625" style="3"/>
    <col min="16384" max="16384" width="14" style="3" customWidth="1"/>
  </cols>
  <sheetData>
    <row r="1" spans="1:14" ht="14.1" customHeight="1" thickBot="1" x14ac:dyDescent="0.25">
      <c r="A1" s="1" t="s">
        <v>212</v>
      </c>
      <c r="B1" s="2"/>
      <c r="C1" s="2"/>
      <c r="D1" s="2"/>
      <c r="E1" s="2"/>
      <c r="F1" s="2"/>
      <c r="G1" s="2"/>
    </row>
    <row r="2" spans="1:14" ht="14.1" customHeight="1" x14ac:dyDescent="0.2">
      <c r="A2" s="59"/>
      <c r="B2" s="59"/>
      <c r="C2" s="59"/>
      <c r="D2" s="59"/>
      <c r="E2" s="59"/>
      <c r="F2" s="59"/>
      <c r="G2" s="59"/>
      <c r="J2" s="119" t="s">
        <v>248</v>
      </c>
    </row>
    <row r="3" spans="1:14" ht="14.1" customHeight="1" x14ac:dyDescent="0.2">
      <c r="A3" s="22" t="s">
        <v>195</v>
      </c>
    </row>
    <row r="4" spans="1:14" ht="14.1" customHeight="1" x14ac:dyDescent="0.2">
      <c r="A4" s="22"/>
    </row>
    <row r="5" spans="1:14" s="29" customFormat="1" ht="14.1" customHeight="1" x14ac:dyDescent="0.2">
      <c r="A5" s="69" t="s">
        <v>482</v>
      </c>
    </row>
    <row r="6" spans="1:14" ht="9.9499999999999993" customHeight="1" x14ac:dyDescent="0.2">
      <c r="A6" s="22"/>
    </row>
    <row r="7" spans="1:14" ht="14.1" customHeight="1" x14ac:dyDescent="0.2">
      <c r="A7" s="41"/>
      <c r="B7" s="41" t="s">
        <v>50</v>
      </c>
      <c r="C7" s="41"/>
      <c r="D7" s="41"/>
      <c r="E7" s="41"/>
      <c r="F7" s="63"/>
      <c r="G7" s="41" t="s">
        <v>44</v>
      </c>
      <c r="I7"/>
      <c r="J7"/>
      <c r="K7"/>
      <c r="L7"/>
      <c r="M7"/>
      <c r="N7"/>
    </row>
    <row r="8" spans="1:14" s="10" customFormat="1" ht="14.1" customHeight="1" x14ac:dyDescent="0.2">
      <c r="A8" s="60"/>
      <c r="B8" s="64">
        <v>2012</v>
      </c>
      <c r="C8" s="64">
        <v>2013</v>
      </c>
      <c r="D8" s="64">
        <v>2014</v>
      </c>
      <c r="E8" s="64">
        <v>2015</v>
      </c>
      <c r="F8" s="60"/>
      <c r="G8" s="64">
        <v>2015</v>
      </c>
      <c r="I8"/>
      <c r="J8"/>
      <c r="K8"/>
      <c r="L8"/>
      <c r="M8"/>
      <c r="N8"/>
    </row>
    <row r="9" spans="1:14" ht="14.1" customHeight="1" x14ac:dyDescent="0.2">
      <c r="A9" s="19"/>
      <c r="B9" s="11"/>
      <c r="C9" s="11"/>
      <c r="D9" s="11"/>
      <c r="E9" s="11"/>
      <c r="F9" s="12"/>
      <c r="G9" s="11"/>
      <c r="I9"/>
      <c r="J9"/>
      <c r="K9"/>
      <c r="L9"/>
      <c r="M9"/>
      <c r="N9"/>
    </row>
    <row r="10" spans="1:14" ht="14.1" customHeight="1" x14ac:dyDescent="0.2">
      <c r="A10" s="19" t="s">
        <v>115</v>
      </c>
      <c r="B10" s="12">
        <v>208</v>
      </c>
      <c r="C10" s="12">
        <v>259</v>
      </c>
      <c r="D10" s="12">
        <v>271</v>
      </c>
      <c r="E10" s="12">
        <v>268</v>
      </c>
      <c r="F10" s="12"/>
      <c r="G10" s="12">
        <v>46774</v>
      </c>
      <c r="H10" s="12"/>
      <c r="I10"/>
      <c r="J10"/>
      <c r="K10"/>
      <c r="L10"/>
      <c r="M10"/>
      <c r="N10"/>
    </row>
    <row r="11" spans="1:14" ht="14.1" customHeight="1" x14ac:dyDescent="0.2">
      <c r="A11" s="19" t="s">
        <v>116</v>
      </c>
      <c r="B11" s="12">
        <v>80</v>
      </c>
      <c r="C11" s="12">
        <v>98</v>
      </c>
      <c r="D11" s="12">
        <v>107</v>
      </c>
      <c r="E11" s="12">
        <v>103</v>
      </c>
      <c r="F11" s="12"/>
      <c r="G11" s="12">
        <v>12045</v>
      </c>
      <c r="H11" s="12"/>
      <c r="I11"/>
      <c r="J11"/>
      <c r="K11"/>
      <c r="L11"/>
      <c r="M11"/>
      <c r="N11"/>
    </row>
    <row r="12" spans="1:14" ht="14.1" customHeight="1" x14ac:dyDescent="0.2">
      <c r="A12" s="19" t="s">
        <v>117</v>
      </c>
      <c r="B12" s="12">
        <v>627</v>
      </c>
      <c r="C12" s="12">
        <v>767</v>
      </c>
      <c r="D12" s="12">
        <v>771</v>
      </c>
      <c r="E12" s="12">
        <v>727</v>
      </c>
      <c r="F12" s="12"/>
      <c r="G12" s="12">
        <v>192341</v>
      </c>
      <c r="H12" s="12"/>
      <c r="I12"/>
      <c r="J12"/>
      <c r="K12"/>
      <c r="L12"/>
      <c r="M12"/>
      <c r="N12"/>
    </row>
    <row r="13" spans="1:14" ht="14.1" customHeight="1" x14ac:dyDescent="0.2">
      <c r="A13" s="19"/>
      <c r="B13" s="11"/>
      <c r="C13" s="12"/>
      <c r="D13" s="12"/>
      <c r="E13" s="12"/>
      <c r="F13" s="12"/>
      <c r="G13" s="12"/>
      <c r="H13" s="12"/>
      <c r="I13"/>
      <c r="J13"/>
      <c r="K13"/>
      <c r="L13"/>
      <c r="M13"/>
      <c r="N13"/>
    </row>
    <row r="14" spans="1:14" ht="14.1" customHeight="1" x14ac:dyDescent="0.2">
      <c r="A14" s="19" t="s">
        <v>118</v>
      </c>
      <c r="B14" s="12">
        <v>1</v>
      </c>
      <c r="C14" s="12">
        <v>8</v>
      </c>
      <c r="D14" s="12">
        <v>8</v>
      </c>
      <c r="E14" s="12">
        <v>9</v>
      </c>
      <c r="F14" s="12"/>
      <c r="G14" s="12">
        <v>1106</v>
      </c>
      <c r="H14" s="12"/>
      <c r="I14"/>
      <c r="J14"/>
      <c r="K14"/>
      <c r="L14"/>
      <c r="M14"/>
      <c r="N14"/>
    </row>
    <row r="15" spans="1:14" ht="14.1" customHeight="1" x14ac:dyDescent="0.2">
      <c r="A15" s="19" t="s">
        <v>116</v>
      </c>
      <c r="B15" s="12">
        <v>1</v>
      </c>
      <c r="C15" s="12">
        <v>5</v>
      </c>
      <c r="D15" s="12">
        <v>5</v>
      </c>
      <c r="E15" s="12">
        <v>5</v>
      </c>
      <c r="F15" s="12"/>
      <c r="G15" s="12">
        <v>664</v>
      </c>
      <c r="H15" s="12"/>
      <c r="I15"/>
      <c r="J15"/>
      <c r="K15"/>
      <c r="L15"/>
      <c r="M15"/>
      <c r="N15"/>
    </row>
    <row r="16" spans="1:14" ht="14.1" customHeight="1" x14ac:dyDescent="0.2">
      <c r="A16" s="19" t="s">
        <v>117</v>
      </c>
      <c r="B16" s="12">
        <v>33</v>
      </c>
      <c r="C16" s="12">
        <v>161</v>
      </c>
      <c r="D16" s="12">
        <v>166</v>
      </c>
      <c r="E16" s="12">
        <v>169</v>
      </c>
      <c r="F16" s="12"/>
      <c r="G16" s="12">
        <v>20413</v>
      </c>
      <c r="H16" s="12"/>
      <c r="I16"/>
      <c r="J16"/>
      <c r="K16"/>
      <c r="L16"/>
      <c r="M16"/>
      <c r="N16"/>
    </row>
    <row r="17" spans="1:14" ht="14.1" customHeight="1" x14ac:dyDescent="0.2">
      <c r="A17" s="19"/>
      <c r="B17" s="12"/>
      <c r="C17" s="12"/>
      <c r="D17" s="12"/>
      <c r="E17" s="12"/>
      <c r="F17" s="12"/>
      <c r="G17" s="12"/>
      <c r="H17" s="12"/>
      <c r="I17"/>
      <c r="J17"/>
      <c r="K17"/>
      <c r="L17"/>
      <c r="M17"/>
      <c r="N17"/>
    </row>
    <row r="18" spans="1:14" ht="14.1" customHeight="1" x14ac:dyDescent="0.2">
      <c r="A18" s="19" t="s">
        <v>119</v>
      </c>
      <c r="B18" s="12">
        <v>14</v>
      </c>
      <c r="C18" s="12">
        <v>10</v>
      </c>
      <c r="D18" s="12">
        <v>7</v>
      </c>
      <c r="E18" s="12">
        <v>11</v>
      </c>
      <c r="F18" s="12"/>
      <c r="G18" s="12">
        <v>2068</v>
      </c>
      <c r="H18" s="12"/>
      <c r="I18"/>
      <c r="J18"/>
      <c r="K18"/>
      <c r="L18"/>
      <c r="M18"/>
      <c r="N18"/>
    </row>
    <row r="19" spans="1:14" ht="14.1" customHeight="1" x14ac:dyDescent="0.2">
      <c r="A19" s="19" t="s">
        <v>116</v>
      </c>
      <c r="B19" s="12">
        <v>6</v>
      </c>
      <c r="C19" s="12">
        <v>5</v>
      </c>
      <c r="D19" s="12">
        <v>4</v>
      </c>
      <c r="E19" s="12">
        <v>6</v>
      </c>
      <c r="F19" s="12"/>
      <c r="G19" s="12">
        <v>863</v>
      </c>
      <c r="H19" s="12"/>
      <c r="I19"/>
      <c r="J19"/>
      <c r="K19"/>
      <c r="L19"/>
      <c r="M19"/>
      <c r="N19"/>
    </row>
    <row r="20" spans="1:14" ht="14.1" customHeight="1" x14ac:dyDescent="0.2">
      <c r="A20" s="19" t="s">
        <v>117</v>
      </c>
      <c r="B20" s="12">
        <v>52</v>
      </c>
      <c r="C20" s="12">
        <v>40</v>
      </c>
      <c r="D20" s="12">
        <v>37</v>
      </c>
      <c r="E20" s="12">
        <v>58</v>
      </c>
      <c r="F20" s="12"/>
      <c r="G20" s="12">
        <v>8371</v>
      </c>
      <c r="H20" s="12"/>
      <c r="I20"/>
      <c r="J20"/>
      <c r="K20"/>
      <c r="L20"/>
      <c r="M20"/>
      <c r="N20"/>
    </row>
    <row r="21" spans="1:14" ht="14.1" customHeight="1" x14ac:dyDescent="0.2">
      <c r="A21" s="19"/>
      <c r="B21" s="12"/>
      <c r="C21" s="12"/>
      <c r="D21" s="12"/>
      <c r="E21" s="12"/>
      <c r="F21" s="12"/>
      <c r="G21" s="12"/>
      <c r="H21" s="12"/>
      <c r="I21"/>
      <c r="J21"/>
      <c r="K21"/>
      <c r="L21"/>
      <c r="M21"/>
      <c r="N21"/>
    </row>
    <row r="22" spans="1:14" ht="14.1" customHeight="1" x14ac:dyDescent="0.2">
      <c r="A22" s="19" t="s">
        <v>120</v>
      </c>
      <c r="B22" s="12">
        <v>98</v>
      </c>
      <c r="C22" s="12">
        <v>88</v>
      </c>
      <c r="D22" s="12">
        <v>65</v>
      </c>
      <c r="E22" s="12">
        <v>79</v>
      </c>
      <c r="F22" s="12"/>
      <c r="G22" s="12">
        <v>14636</v>
      </c>
      <c r="H22" s="12"/>
      <c r="I22"/>
      <c r="J22"/>
      <c r="K22"/>
      <c r="L22"/>
      <c r="M22"/>
      <c r="N22"/>
    </row>
    <row r="23" spans="1:14" ht="14.1" customHeight="1" x14ac:dyDescent="0.2">
      <c r="A23" s="19" t="s">
        <v>116</v>
      </c>
      <c r="B23" s="12">
        <v>35</v>
      </c>
      <c r="C23" s="12">
        <v>31</v>
      </c>
      <c r="D23" s="12">
        <v>28</v>
      </c>
      <c r="E23" s="12">
        <v>47</v>
      </c>
      <c r="F23" s="12"/>
      <c r="G23" s="12">
        <v>4532</v>
      </c>
      <c r="H23" s="12"/>
      <c r="I23"/>
      <c r="J23"/>
      <c r="K23"/>
      <c r="L23"/>
      <c r="M23"/>
      <c r="N23"/>
    </row>
    <row r="24" spans="1:14" ht="14.1" customHeight="1" x14ac:dyDescent="0.2">
      <c r="A24" s="19" t="s">
        <v>117</v>
      </c>
      <c r="B24" s="12">
        <v>33</v>
      </c>
      <c r="C24" s="12">
        <v>55</v>
      </c>
      <c r="D24" s="12">
        <v>63</v>
      </c>
      <c r="E24" s="12">
        <v>197</v>
      </c>
      <c r="F24" s="12"/>
      <c r="G24" s="12">
        <v>38001</v>
      </c>
      <c r="H24" s="12"/>
      <c r="I24"/>
      <c r="J24"/>
      <c r="K24"/>
      <c r="L24"/>
      <c r="M24"/>
      <c r="N24"/>
    </row>
    <row r="25" spans="1:14" ht="14.1" customHeight="1" x14ac:dyDescent="0.2">
      <c r="A25" s="19"/>
      <c r="B25" s="12"/>
      <c r="C25" s="12"/>
      <c r="D25" s="12"/>
      <c r="E25" s="12"/>
      <c r="F25" s="12"/>
      <c r="G25" s="12"/>
      <c r="H25" s="12"/>
      <c r="I25"/>
      <c r="J25"/>
      <c r="K25"/>
      <c r="L25"/>
      <c r="M25"/>
      <c r="N25"/>
    </row>
    <row r="26" spans="1:14" ht="14.1" customHeight="1" x14ac:dyDescent="0.2">
      <c r="A26" s="19" t="s">
        <v>121</v>
      </c>
      <c r="B26" s="12">
        <v>441</v>
      </c>
      <c r="C26" s="12">
        <v>392</v>
      </c>
      <c r="D26" s="12">
        <v>367</v>
      </c>
      <c r="E26" s="12">
        <v>346</v>
      </c>
      <c r="F26" s="12"/>
      <c r="G26" s="12">
        <v>90212</v>
      </c>
      <c r="H26" s="12"/>
      <c r="I26"/>
      <c r="J26"/>
      <c r="K26"/>
      <c r="L26"/>
      <c r="M26"/>
      <c r="N26"/>
    </row>
    <row r="27" spans="1:14" ht="14.1" customHeight="1" x14ac:dyDescent="0.2">
      <c r="A27" s="19" t="s">
        <v>116</v>
      </c>
      <c r="B27" s="12">
        <v>184</v>
      </c>
      <c r="C27" s="12">
        <v>161</v>
      </c>
      <c r="D27" s="12">
        <v>137</v>
      </c>
      <c r="E27" s="12">
        <v>130</v>
      </c>
      <c r="F27" s="12"/>
      <c r="G27" s="12">
        <v>19372</v>
      </c>
      <c r="H27" s="12"/>
      <c r="I27"/>
      <c r="J27"/>
      <c r="K27"/>
      <c r="L27"/>
      <c r="M27"/>
      <c r="N27"/>
    </row>
    <row r="28" spans="1:14" ht="14.1" customHeight="1" x14ac:dyDescent="0.2">
      <c r="A28" s="19" t="s">
        <v>117</v>
      </c>
      <c r="B28" s="12">
        <v>693</v>
      </c>
      <c r="C28" s="12">
        <v>582</v>
      </c>
      <c r="D28" s="12">
        <v>507</v>
      </c>
      <c r="E28" s="12">
        <v>476</v>
      </c>
      <c r="F28" s="12"/>
      <c r="G28" s="12">
        <v>112982</v>
      </c>
      <c r="H28" s="12"/>
      <c r="I28"/>
      <c r="J28"/>
      <c r="K28"/>
      <c r="L28"/>
      <c r="M28"/>
      <c r="N28"/>
    </row>
    <row r="29" spans="1:14" ht="14.1" customHeight="1" x14ac:dyDescent="0.2">
      <c r="A29" s="39"/>
      <c r="B29" s="39"/>
      <c r="C29" s="39"/>
      <c r="D29" s="39"/>
      <c r="E29" s="39"/>
      <c r="F29" s="39"/>
      <c r="G29" s="39"/>
      <c r="H29" s="28"/>
      <c r="I29"/>
      <c r="J29"/>
      <c r="K29"/>
      <c r="L29"/>
      <c r="M29"/>
      <c r="N29"/>
    </row>
    <row r="30" spans="1:14" ht="14.1" customHeight="1" x14ac:dyDescent="0.2">
      <c r="A30" s="38" t="s">
        <v>180</v>
      </c>
      <c r="B30" s="12"/>
      <c r="C30" s="12"/>
      <c r="D30" s="12"/>
      <c r="E30" s="12"/>
      <c r="F30" s="12"/>
      <c r="G30" s="12"/>
    </row>
    <row r="31" spans="1:14" ht="14.1" customHeight="1" x14ac:dyDescent="0.2">
      <c r="A31" s="19"/>
      <c r="B31" s="12"/>
      <c r="C31" s="12"/>
      <c r="D31" s="12"/>
      <c r="E31" s="12"/>
      <c r="F31" s="12"/>
      <c r="G31" s="12"/>
    </row>
    <row r="32" spans="1:14" ht="14.1" customHeight="1" x14ac:dyDescent="0.2">
      <c r="A32" s="19"/>
      <c r="B32" s="12"/>
      <c r="C32" s="12"/>
      <c r="D32" s="12"/>
      <c r="E32" s="12"/>
      <c r="F32" s="12"/>
      <c r="G32" s="12"/>
    </row>
    <row r="33" spans="1:7" ht="14.1" customHeight="1" x14ac:dyDescent="0.2">
      <c r="A33" s="19"/>
      <c r="B33" s="12"/>
      <c r="C33" s="12"/>
      <c r="D33" s="12"/>
      <c r="E33" s="12"/>
      <c r="F33" s="12"/>
      <c r="G33" s="12"/>
    </row>
    <row r="34" spans="1:7" ht="14.1" customHeight="1" x14ac:dyDescent="0.2">
      <c r="A34" s="19"/>
      <c r="B34" s="12"/>
      <c r="C34" s="12"/>
      <c r="D34" s="12"/>
      <c r="E34" s="12"/>
      <c r="F34" s="11"/>
      <c r="G34" s="11"/>
    </row>
    <row r="35" spans="1:7" ht="14.1" customHeight="1" x14ac:dyDescent="0.2">
      <c r="A35" s="19"/>
      <c r="B35" s="58"/>
      <c r="C35"/>
      <c r="D35"/>
      <c r="E35"/>
      <c r="F35" s="11"/>
      <c r="G35" s="11"/>
    </row>
    <row r="36" spans="1:7" ht="14.1" customHeight="1" x14ac:dyDescent="0.2">
      <c r="A36" s="19"/>
      <c r="B36" s="11"/>
      <c r="C36" s="11"/>
      <c r="D36" s="11"/>
      <c r="E36" s="11"/>
      <c r="F36" s="11"/>
      <c r="G36" s="11"/>
    </row>
    <row r="37" spans="1:7" ht="14.1" customHeight="1" x14ac:dyDescent="0.2">
      <c r="A37" s="19"/>
      <c r="B37" s="11"/>
      <c r="C37" s="11"/>
      <c r="D37" s="11"/>
      <c r="E37" s="11"/>
      <c r="F37" s="11"/>
      <c r="G37" s="12"/>
    </row>
    <row r="38" spans="1:7" ht="14.1" customHeight="1" x14ac:dyDescent="0.2">
      <c r="A38" s="19"/>
      <c r="B38" s="58"/>
      <c r="C38" s="58"/>
      <c r="D38" s="58"/>
      <c r="E38" s="58"/>
      <c r="F38" s="11"/>
      <c r="G38" s="12"/>
    </row>
    <row r="39" spans="1:7" ht="14.1" customHeight="1" x14ac:dyDescent="0.2">
      <c r="A39" s="19"/>
      <c r="B39" s="11"/>
      <c r="C39" s="11"/>
      <c r="D39" s="11"/>
      <c r="E39" s="11"/>
      <c r="F39" s="11"/>
      <c r="G39" s="12"/>
    </row>
    <row r="40" spans="1:7" ht="14.1" customHeight="1" x14ac:dyDescent="0.2">
      <c r="A40" s="19"/>
      <c r="B40" s="11"/>
      <c r="C40" s="11"/>
      <c r="D40" s="11"/>
      <c r="E40" s="11"/>
      <c r="F40" s="11"/>
      <c r="G40" s="12"/>
    </row>
    <row r="41" spans="1:7" ht="14.1" customHeight="1" x14ac:dyDescent="0.2"/>
    <row r="42" spans="1:7" ht="14.1" customHeight="1" x14ac:dyDescent="0.2">
      <c r="A42" s="107"/>
    </row>
    <row r="43" spans="1:7" ht="14.1" customHeight="1" x14ac:dyDescent="0.2"/>
    <row r="44" spans="1:7" ht="14.1" customHeight="1" x14ac:dyDescent="0.2">
      <c r="A44" s="33"/>
    </row>
    <row r="45" spans="1:7" ht="14.1" customHeight="1" x14ac:dyDescent="0.2"/>
    <row r="46" spans="1:7" ht="14.1" customHeight="1" x14ac:dyDescent="0.2"/>
    <row r="47" spans="1:7" ht="14.1" customHeight="1" x14ac:dyDescent="0.2"/>
    <row r="48" spans="1: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M32" sqref="M32"/>
    </sheetView>
  </sheetViews>
  <sheetFormatPr baseColWidth="10" defaultColWidth="11.42578125" defaultRowHeight="12.75" x14ac:dyDescent="0.2"/>
  <cols>
    <col min="1" max="1" width="46.7109375" style="28" customWidth="1"/>
    <col min="2" max="6" width="6.7109375" style="28" customWidth="1"/>
    <col min="7" max="7" width="3.140625" style="28" customWidth="1"/>
    <col min="8" max="8" width="8.7109375" style="28" customWidth="1"/>
    <col min="9" max="15" width="11.42578125" style="28" customWidth="1"/>
    <col min="16" max="16383" width="11.42578125" style="28"/>
    <col min="16384" max="16384" width="17.85546875" style="28" customWidth="1"/>
  </cols>
  <sheetData>
    <row r="1" spans="1:21" s="3" customFormat="1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1"/>
    </row>
    <row r="2" spans="1:21" s="3" customFormat="1" ht="14.1" customHeight="1" x14ac:dyDescent="0.2">
      <c r="A2" s="59"/>
      <c r="B2" s="59"/>
      <c r="C2" s="59"/>
      <c r="D2" s="59"/>
      <c r="E2" s="59"/>
      <c r="F2" s="59"/>
      <c r="G2" s="59"/>
      <c r="H2" s="59"/>
      <c r="K2" s="119" t="s">
        <v>248</v>
      </c>
    </row>
    <row r="3" spans="1:21" s="3" customFormat="1" ht="14.1" customHeight="1" x14ac:dyDescent="0.2">
      <c r="A3" s="22" t="s">
        <v>206</v>
      </c>
    </row>
    <row r="4" spans="1:21" s="3" customFormat="1" ht="14.1" customHeight="1" x14ac:dyDescent="0.2">
      <c r="A4" s="22"/>
    </row>
    <row r="5" spans="1:21" s="3" customFormat="1" ht="14.1" customHeight="1" x14ac:dyDescent="0.2">
      <c r="A5" s="69" t="s">
        <v>145</v>
      </c>
    </row>
    <row r="6" spans="1:21" ht="9.9499999999999993" customHeight="1" x14ac:dyDescent="0.2"/>
    <row r="7" spans="1:21" s="3" customFormat="1" ht="14.1" customHeight="1" x14ac:dyDescent="0.2">
      <c r="A7" s="41"/>
      <c r="B7" s="41" t="s">
        <v>50</v>
      </c>
      <c r="C7" s="41"/>
      <c r="D7" s="41"/>
      <c r="E7" s="41"/>
      <c r="F7" s="41"/>
      <c r="G7" s="41"/>
      <c r="H7" s="41" t="s">
        <v>44</v>
      </c>
    </row>
    <row r="8" spans="1:21" s="3" customFormat="1" ht="14.1" customHeight="1" x14ac:dyDescent="0.2">
      <c r="A8" s="60"/>
      <c r="B8" s="42">
        <v>2011</v>
      </c>
      <c r="C8" s="42">
        <v>2012</v>
      </c>
      <c r="D8" s="42">
        <v>2013</v>
      </c>
      <c r="E8" s="42">
        <v>2014</v>
      </c>
      <c r="F8" s="42">
        <v>2015</v>
      </c>
      <c r="G8" s="60"/>
      <c r="H8" s="42">
        <v>2015</v>
      </c>
    </row>
    <row r="9" spans="1:21" ht="14.1" customHeight="1" x14ac:dyDescent="0.2">
      <c r="I9"/>
    </row>
    <row r="10" spans="1:21" s="3" customFormat="1" ht="14.1" customHeight="1" x14ac:dyDescent="0.2">
      <c r="A10" s="23" t="s">
        <v>20</v>
      </c>
      <c r="B10" s="12">
        <v>653</v>
      </c>
      <c r="C10" s="12">
        <v>641</v>
      </c>
      <c r="D10" s="12">
        <v>645</v>
      </c>
      <c r="E10" s="12">
        <v>668</v>
      </c>
      <c r="F10" s="12">
        <v>665</v>
      </c>
      <c r="G10" s="12"/>
      <c r="H10" s="12">
        <v>112037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3" customFormat="1" ht="14.1" customHeight="1" x14ac:dyDescent="0.2">
      <c r="A11" s="65" t="s">
        <v>146</v>
      </c>
      <c r="B11" s="12">
        <v>461</v>
      </c>
      <c r="C11" s="12">
        <v>454</v>
      </c>
      <c r="D11" s="12">
        <v>450</v>
      </c>
      <c r="E11" s="12">
        <v>482</v>
      </c>
      <c r="F11" s="12">
        <v>486</v>
      </c>
      <c r="G11" s="12"/>
      <c r="H11" s="12">
        <v>88071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3" customFormat="1" ht="23.1" customHeight="1" x14ac:dyDescent="0.2">
      <c r="A12" s="106" t="s">
        <v>147</v>
      </c>
      <c r="B12" s="12">
        <v>28</v>
      </c>
      <c r="C12" s="12">
        <v>26</v>
      </c>
      <c r="D12" s="12">
        <v>31</v>
      </c>
      <c r="E12" s="12">
        <v>38</v>
      </c>
      <c r="F12" s="12">
        <v>36</v>
      </c>
      <c r="G12" s="12"/>
      <c r="H12" s="12">
        <v>5364</v>
      </c>
      <c r="I12"/>
      <c r="L12" s="24"/>
      <c r="O12" s="12"/>
    </row>
    <row r="13" spans="1:21" s="3" customFormat="1" ht="14.1" customHeight="1" x14ac:dyDescent="0.2">
      <c r="A13" s="106" t="s">
        <v>148</v>
      </c>
      <c r="B13" s="12">
        <v>42</v>
      </c>
      <c r="C13" s="12">
        <v>43</v>
      </c>
      <c r="D13" s="12">
        <v>37</v>
      </c>
      <c r="E13" s="12">
        <v>41</v>
      </c>
      <c r="F13" s="12">
        <v>30</v>
      </c>
      <c r="G13" s="12"/>
      <c r="H13" s="12">
        <v>8170</v>
      </c>
      <c r="I13"/>
      <c r="O13" s="12"/>
    </row>
    <row r="14" spans="1:21" s="3" customFormat="1" ht="23.1" customHeight="1" x14ac:dyDescent="0.2">
      <c r="A14" s="106" t="s">
        <v>149</v>
      </c>
      <c r="B14" s="12">
        <v>30</v>
      </c>
      <c r="C14" s="12">
        <v>31</v>
      </c>
      <c r="D14" s="12">
        <v>29</v>
      </c>
      <c r="E14" s="12">
        <v>26</v>
      </c>
      <c r="F14" s="12">
        <v>29</v>
      </c>
      <c r="G14" s="12"/>
      <c r="H14" s="12">
        <v>9098</v>
      </c>
      <c r="I14"/>
      <c r="O14" s="12"/>
    </row>
    <row r="15" spans="1:21" s="3" customFormat="1" ht="14.1" customHeight="1" x14ac:dyDescent="0.2">
      <c r="A15" s="106" t="s">
        <v>150</v>
      </c>
      <c r="B15" s="12" t="s">
        <v>15</v>
      </c>
      <c r="C15" s="12" t="s">
        <v>15</v>
      </c>
      <c r="D15" s="12" t="s">
        <v>15</v>
      </c>
      <c r="E15" s="12" t="s">
        <v>15</v>
      </c>
      <c r="F15" s="12" t="s">
        <v>15</v>
      </c>
      <c r="G15" s="12"/>
      <c r="H15" s="12">
        <v>102</v>
      </c>
      <c r="I15"/>
      <c r="O15" s="12"/>
    </row>
    <row r="16" spans="1:21" s="3" customFormat="1" ht="23.1" customHeight="1" x14ac:dyDescent="0.2">
      <c r="A16" s="106" t="s">
        <v>151</v>
      </c>
      <c r="B16" s="12">
        <v>174</v>
      </c>
      <c r="C16" s="12">
        <v>184</v>
      </c>
      <c r="D16" s="12">
        <v>183</v>
      </c>
      <c r="E16" s="12">
        <v>200</v>
      </c>
      <c r="F16" s="12">
        <v>211</v>
      </c>
      <c r="G16" s="12"/>
      <c r="H16" s="12">
        <v>30984</v>
      </c>
      <c r="I16"/>
      <c r="K16" s="24"/>
      <c r="M16" s="24"/>
      <c r="O16" s="12"/>
    </row>
    <row r="17" spans="1:15" s="3" customFormat="1" ht="14.1" customHeight="1" x14ac:dyDescent="0.2">
      <c r="A17" s="106" t="s">
        <v>152</v>
      </c>
      <c r="B17" s="12">
        <v>79</v>
      </c>
      <c r="C17" s="12">
        <v>60</v>
      </c>
      <c r="D17" s="12">
        <v>63</v>
      </c>
      <c r="E17" s="12">
        <v>60</v>
      </c>
      <c r="F17" s="12">
        <v>63</v>
      </c>
      <c r="G17" s="12"/>
      <c r="H17" s="12">
        <v>10425</v>
      </c>
      <c r="I17"/>
      <c r="O17" s="12"/>
    </row>
    <row r="18" spans="1:15" s="3" customFormat="1" ht="14.1" customHeight="1" x14ac:dyDescent="0.2">
      <c r="A18" s="106" t="s">
        <v>230</v>
      </c>
      <c r="B18" s="12">
        <v>24</v>
      </c>
      <c r="C18" s="12">
        <v>27</v>
      </c>
      <c r="D18" s="12">
        <v>25</v>
      </c>
      <c r="E18" s="12">
        <v>30</v>
      </c>
      <c r="F18" s="12">
        <v>30</v>
      </c>
      <c r="G18" s="12"/>
      <c r="H18" s="12">
        <v>8075</v>
      </c>
      <c r="I18"/>
      <c r="O18" s="12"/>
    </row>
    <row r="19" spans="1:15" s="3" customFormat="1" ht="14.1" customHeight="1" x14ac:dyDescent="0.2">
      <c r="A19" s="106" t="s">
        <v>231</v>
      </c>
      <c r="B19" s="12">
        <v>77</v>
      </c>
      <c r="C19" s="12">
        <v>74</v>
      </c>
      <c r="D19" s="12">
        <v>73</v>
      </c>
      <c r="E19" s="12">
        <v>76</v>
      </c>
      <c r="F19" s="12">
        <v>77</v>
      </c>
      <c r="G19" s="12"/>
      <c r="H19" s="12">
        <v>14042</v>
      </c>
      <c r="I19"/>
      <c r="O19" s="12"/>
    </row>
    <row r="20" spans="1:15" s="3" customFormat="1" ht="23.1" customHeight="1" x14ac:dyDescent="0.2">
      <c r="A20" s="106" t="s">
        <v>239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/>
      <c r="H20" s="12">
        <v>326</v>
      </c>
      <c r="I20"/>
      <c r="O20" s="12"/>
    </row>
    <row r="21" spans="1:15" s="3" customFormat="1" ht="14.1" customHeight="1" x14ac:dyDescent="0.2">
      <c r="A21" s="106" t="s">
        <v>232</v>
      </c>
      <c r="B21" s="12">
        <v>7</v>
      </c>
      <c r="C21" s="12">
        <v>9</v>
      </c>
      <c r="D21" s="12">
        <v>9</v>
      </c>
      <c r="E21" s="12">
        <v>11</v>
      </c>
      <c r="F21" s="12">
        <v>10</v>
      </c>
      <c r="G21" s="12"/>
      <c r="H21" s="12">
        <v>1485</v>
      </c>
      <c r="I21"/>
      <c r="O21" s="12"/>
    </row>
    <row r="22" spans="1:15" s="3" customFormat="1" ht="14.1" customHeight="1" x14ac:dyDescent="0.2">
      <c r="A22" s="65" t="s">
        <v>153</v>
      </c>
      <c r="B22" s="12">
        <v>192</v>
      </c>
      <c r="C22" s="12">
        <v>187</v>
      </c>
      <c r="D22" s="12">
        <v>195</v>
      </c>
      <c r="E22" s="12">
        <v>186</v>
      </c>
      <c r="F22" s="12">
        <v>179</v>
      </c>
      <c r="G22" s="12"/>
      <c r="H22" s="12">
        <v>23966</v>
      </c>
      <c r="I22"/>
      <c r="O22" s="12"/>
    </row>
    <row r="23" spans="1:15" s="3" customFormat="1" ht="14.1" customHeight="1" x14ac:dyDescent="0.2">
      <c r="A23" s="39"/>
      <c r="B23" s="39"/>
      <c r="C23" s="39"/>
      <c r="D23" s="39"/>
      <c r="E23" s="39"/>
      <c r="F23" s="39"/>
      <c r="G23" s="39"/>
      <c r="H23" s="39"/>
      <c r="I23" s="28"/>
    </row>
    <row r="24" spans="1:15" s="3" customFormat="1" ht="14.1" customHeight="1" x14ac:dyDescent="0.2">
      <c r="A24" s="38" t="s">
        <v>180</v>
      </c>
      <c r="B24" s="12"/>
      <c r="C24" s="12"/>
      <c r="D24" s="12"/>
      <c r="E24" s="12"/>
      <c r="F24" s="12"/>
      <c r="G24" s="12"/>
      <c r="H24" s="12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25" zoomScaleNormal="100" workbookViewId="0">
      <selection activeCell="M32" sqref="M32"/>
    </sheetView>
  </sheetViews>
  <sheetFormatPr baseColWidth="10" defaultColWidth="11.42578125" defaultRowHeight="12.75" x14ac:dyDescent="0.2"/>
  <cols>
    <col min="1" max="1" width="36.140625" style="28" customWidth="1"/>
    <col min="2" max="5" width="9.28515625" style="28" customWidth="1"/>
    <col min="6" max="6" width="9.28515625" style="25" customWidth="1"/>
    <col min="7" max="7" width="3.28515625" style="28" customWidth="1"/>
    <col min="8" max="8" width="12.85546875" style="25" customWidth="1"/>
    <col min="9" max="9" width="11.42578125" style="28" customWidth="1"/>
    <col min="10" max="10" width="15.140625" style="28" customWidth="1"/>
    <col min="11" max="13" width="12.85546875" style="28" customWidth="1"/>
    <col min="14" max="14" width="9.85546875" style="28" customWidth="1"/>
    <col min="15" max="15" width="12.85546875" style="28" customWidth="1"/>
    <col min="16" max="17" width="11.42578125" style="28" customWidth="1"/>
    <col min="18" max="16383" width="11.42578125" style="28"/>
    <col min="16384" max="16384" width="14.7109375" style="28" customWidth="1"/>
  </cols>
  <sheetData>
    <row r="1" spans="1:11" s="3" customFormat="1" ht="14.1" customHeight="1" thickBot="1" x14ac:dyDescent="0.25">
      <c r="A1" s="1" t="s">
        <v>212</v>
      </c>
      <c r="B1" s="2"/>
      <c r="C1" s="2"/>
      <c r="D1" s="2"/>
      <c r="E1" s="2"/>
      <c r="F1" s="71"/>
      <c r="G1" s="2"/>
      <c r="H1" s="71"/>
    </row>
    <row r="2" spans="1:11" s="3" customFormat="1" ht="14.1" customHeight="1" x14ac:dyDescent="0.2">
      <c r="A2" s="59"/>
      <c r="B2" s="59"/>
      <c r="C2" s="59"/>
      <c r="D2" s="59"/>
      <c r="E2" s="59"/>
      <c r="F2" s="5"/>
      <c r="G2" s="59"/>
      <c r="H2" s="5"/>
      <c r="K2" s="119" t="s">
        <v>248</v>
      </c>
    </row>
    <row r="3" spans="1:11" s="3" customFormat="1" ht="14.1" customHeight="1" x14ac:dyDescent="0.2">
      <c r="A3" s="22" t="s">
        <v>207</v>
      </c>
      <c r="F3" s="25"/>
      <c r="H3" s="25"/>
    </row>
    <row r="4" spans="1:11" s="3" customFormat="1" ht="12" customHeight="1" x14ac:dyDescent="0.2">
      <c r="A4" s="22" t="s">
        <v>189</v>
      </c>
      <c r="F4" s="25"/>
      <c r="H4" s="25"/>
    </row>
    <row r="5" spans="1:11" s="3" customFormat="1" ht="14.1" customHeight="1" x14ac:dyDescent="0.2">
      <c r="A5" s="22"/>
      <c r="F5" s="25"/>
      <c r="H5" s="25"/>
    </row>
    <row r="6" spans="1:11" s="3" customFormat="1" ht="14.1" customHeight="1" x14ac:dyDescent="0.2">
      <c r="A6" s="69" t="s">
        <v>164</v>
      </c>
      <c r="F6" s="25"/>
      <c r="H6" s="25"/>
    </row>
    <row r="7" spans="1:11" ht="9.9499999999999993" customHeight="1" x14ac:dyDescent="0.2"/>
    <row r="8" spans="1:11" ht="14.1" customHeight="1" x14ac:dyDescent="0.2">
      <c r="A8" s="41"/>
      <c r="B8" s="41" t="s">
        <v>50</v>
      </c>
      <c r="C8" s="41"/>
      <c r="D8" s="41"/>
      <c r="E8" s="41"/>
      <c r="F8" s="54"/>
      <c r="G8" s="41"/>
      <c r="H8" s="41" t="s">
        <v>44</v>
      </c>
    </row>
    <row r="9" spans="1:11" ht="14.1" customHeight="1" x14ac:dyDescent="0.2">
      <c r="A9" s="60"/>
      <c r="B9" s="42">
        <v>2010</v>
      </c>
      <c r="C9" s="8">
        <v>2011</v>
      </c>
      <c r="D9" s="8">
        <v>2012</v>
      </c>
      <c r="E9" s="8">
        <v>2013</v>
      </c>
      <c r="F9" s="8">
        <v>2014</v>
      </c>
      <c r="G9" s="60"/>
      <c r="H9" s="8">
        <v>2014</v>
      </c>
    </row>
    <row r="10" spans="1:11" ht="14.1" customHeight="1" x14ac:dyDescent="0.2">
      <c r="C10" s="25"/>
      <c r="D10" s="25"/>
      <c r="E10" s="25"/>
    </row>
    <row r="11" spans="1:11" s="3" customFormat="1" ht="14.1" customHeight="1" x14ac:dyDescent="0.2">
      <c r="A11" s="23" t="s">
        <v>173</v>
      </c>
      <c r="B11" s="12">
        <v>14126</v>
      </c>
      <c r="C11" s="12">
        <v>10189</v>
      </c>
      <c r="D11" s="12">
        <v>9387</v>
      </c>
      <c r="E11" s="12">
        <v>9651</v>
      </c>
      <c r="F11" s="12">
        <v>8119</v>
      </c>
      <c r="G11" s="12"/>
      <c r="H11" s="12">
        <v>1046924</v>
      </c>
      <c r="I11" s="12"/>
      <c r="J11"/>
      <c r="K11"/>
    </row>
    <row r="12" spans="1:11" s="3" customFormat="1" ht="14.1" customHeight="1" x14ac:dyDescent="0.2">
      <c r="A12" s="19" t="s">
        <v>174</v>
      </c>
      <c r="B12" s="12">
        <v>7714</v>
      </c>
      <c r="C12" s="12">
        <v>6780</v>
      </c>
      <c r="D12" s="12">
        <v>6482</v>
      </c>
      <c r="E12" s="12">
        <v>7909</v>
      </c>
      <c r="F12" s="12">
        <v>6290</v>
      </c>
      <c r="G12" s="12"/>
      <c r="H12" s="12">
        <v>848202</v>
      </c>
      <c r="I12" s="12"/>
      <c r="J12"/>
      <c r="K12"/>
    </row>
    <row r="13" spans="1:11" s="3" customFormat="1" ht="14.1" customHeight="1" x14ac:dyDescent="0.2">
      <c r="A13" s="19" t="s">
        <v>175</v>
      </c>
      <c r="B13" s="12">
        <v>6412</v>
      </c>
      <c r="C13" s="12">
        <v>3409</v>
      </c>
      <c r="D13" s="12">
        <v>2905</v>
      </c>
      <c r="E13" s="12">
        <v>1742</v>
      </c>
      <c r="F13" s="12">
        <v>1829</v>
      </c>
      <c r="G13" s="12"/>
      <c r="H13" s="12">
        <v>178479</v>
      </c>
      <c r="I13" s="12"/>
      <c r="J13"/>
      <c r="K13"/>
    </row>
    <row r="14" spans="1:11" s="3" customFormat="1" ht="14.1" customHeight="1" x14ac:dyDescent="0.2">
      <c r="A14" s="19" t="s">
        <v>176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  <c r="G14" s="12"/>
      <c r="H14" s="12">
        <v>20243</v>
      </c>
      <c r="I14" s="12"/>
      <c r="J14"/>
      <c r="K14"/>
    </row>
    <row r="15" spans="1:11" s="3" customFormat="1" ht="14.1" customHeight="1" x14ac:dyDescent="0.2">
      <c r="A15" s="19" t="s">
        <v>177</v>
      </c>
      <c r="B15" s="48">
        <v>0.18</v>
      </c>
      <c r="C15" s="48">
        <v>0.13</v>
      </c>
      <c r="D15" s="48">
        <v>0.12</v>
      </c>
      <c r="E15" s="48">
        <v>0.12</v>
      </c>
      <c r="F15" s="48">
        <v>0.11</v>
      </c>
      <c r="G15" s="48"/>
      <c r="H15" s="48">
        <v>0.1</v>
      </c>
      <c r="I15" s="48"/>
      <c r="J15"/>
      <c r="K15"/>
    </row>
    <row r="16" spans="1:11" ht="14.1" customHeight="1" x14ac:dyDescent="0.2">
      <c r="A16" s="39"/>
      <c r="B16" s="39"/>
      <c r="C16" s="39"/>
      <c r="D16" s="39"/>
      <c r="E16" s="39"/>
      <c r="F16" s="72"/>
      <c r="G16" s="39"/>
      <c r="H16" s="72"/>
      <c r="J16"/>
      <c r="K16"/>
    </row>
    <row r="17" spans="1:15" ht="14.1" customHeight="1" x14ac:dyDescent="0.2">
      <c r="A17" s="38" t="s">
        <v>180</v>
      </c>
      <c r="B17" s="12"/>
      <c r="C17" s="12"/>
      <c r="D17" s="12"/>
      <c r="E17" s="12"/>
      <c r="F17" s="12"/>
      <c r="G17" s="38"/>
      <c r="H17" s="12"/>
      <c r="J17"/>
      <c r="K17"/>
    </row>
    <row r="18" spans="1:15" ht="14.1" customHeight="1" x14ac:dyDescent="0.2">
      <c r="A18" s="38"/>
      <c r="B18" s="12"/>
      <c r="C18" s="12"/>
      <c r="D18" s="12"/>
      <c r="E18" s="12"/>
      <c r="F18" s="12"/>
      <c r="G18" s="38"/>
      <c r="H18" s="12"/>
      <c r="J18"/>
      <c r="K18"/>
    </row>
    <row r="19" spans="1:15" ht="14.1" customHeight="1" x14ac:dyDescent="0.2">
      <c r="A19" s="38"/>
      <c r="B19" s="12"/>
      <c r="C19" s="12"/>
      <c r="D19" s="12"/>
      <c r="E19" s="12"/>
      <c r="F19" s="12"/>
      <c r="G19" s="38"/>
      <c r="H19" s="12"/>
    </row>
    <row r="20" spans="1:15" s="3" customFormat="1" ht="14.1" customHeight="1" x14ac:dyDescent="0.2">
      <c r="A20" s="22" t="s">
        <v>208</v>
      </c>
      <c r="F20" s="25"/>
      <c r="H20" s="25"/>
    </row>
    <row r="21" spans="1:15" s="3" customFormat="1" ht="12" customHeight="1" x14ac:dyDescent="0.2">
      <c r="A21" s="22" t="s">
        <v>190</v>
      </c>
      <c r="F21" s="25"/>
      <c r="H21" s="25"/>
    </row>
    <row r="22" spans="1:15" s="3" customFormat="1" ht="14.1" customHeight="1" x14ac:dyDescent="0.2">
      <c r="A22" s="22"/>
      <c r="F22" s="25"/>
      <c r="H22" s="25"/>
    </row>
    <row r="23" spans="1:15" s="3" customFormat="1" ht="14.1" customHeight="1" x14ac:dyDescent="0.2">
      <c r="A23" s="69" t="s">
        <v>164</v>
      </c>
      <c r="F23" s="25"/>
      <c r="H23" s="25"/>
    </row>
    <row r="24" spans="1:15" ht="9.9499999999999993" customHeight="1" x14ac:dyDescent="0.2"/>
    <row r="25" spans="1:15" ht="14.1" customHeight="1" x14ac:dyDescent="0.2">
      <c r="A25" s="41"/>
      <c r="B25" s="41" t="s">
        <v>50</v>
      </c>
      <c r="C25" s="41"/>
      <c r="D25" s="41"/>
      <c r="E25" s="41"/>
      <c r="F25" s="54"/>
      <c r="G25" s="41"/>
      <c r="H25" s="41" t="s">
        <v>44</v>
      </c>
      <c r="J25" s="3"/>
      <c r="K25" s="3"/>
      <c r="L25" s="3"/>
      <c r="M25" s="3"/>
      <c r="N25" s="3"/>
      <c r="O25" s="3"/>
    </row>
    <row r="26" spans="1:15" ht="14.1" customHeight="1" x14ac:dyDescent="0.2">
      <c r="A26" s="60"/>
      <c r="B26" s="42">
        <v>2010</v>
      </c>
      <c r="C26" s="8">
        <v>2011</v>
      </c>
      <c r="D26" s="8">
        <v>2012</v>
      </c>
      <c r="E26" s="8">
        <v>2013</v>
      </c>
      <c r="F26" s="8">
        <v>2014</v>
      </c>
      <c r="G26" s="60"/>
      <c r="H26" s="8">
        <v>2014</v>
      </c>
      <c r="J26" s="3"/>
      <c r="K26" s="3"/>
      <c r="L26" s="3"/>
      <c r="M26" s="3"/>
      <c r="N26" s="3"/>
      <c r="O26" s="3"/>
    </row>
    <row r="27" spans="1:15" ht="14.1" customHeight="1" x14ac:dyDescent="0.2">
      <c r="C27" s="25"/>
      <c r="D27" s="25"/>
      <c r="E27" s="25"/>
      <c r="J27" s="3"/>
      <c r="K27" s="3"/>
      <c r="L27" s="3"/>
      <c r="M27" s="3"/>
      <c r="N27" s="3"/>
      <c r="O27" s="3"/>
    </row>
    <row r="28" spans="1:15" s="3" customFormat="1" ht="14.1" customHeight="1" x14ac:dyDescent="0.2">
      <c r="A28" s="23" t="s">
        <v>20</v>
      </c>
      <c r="B28" s="12">
        <v>14126</v>
      </c>
      <c r="C28" s="12">
        <v>10189</v>
      </c>
      <c r="D28" s="12">
        <v>9387</v>
      </c>
      <c r="E28" s="12">
        <v>9651</v>
      </c>
      <c r="F28" s="12">
        <v>8119</v>
      </c>
      <c r="G28" s="12"/>
      <c r="H28" s="12">
        <v>1046924</v>
      </c>
      <c r="I28" s="12"/>
    </row>
    <row r="29" spans="1:15" s="3" customFormat="1" ht="14.1" customHeight="1" x14ac:dyDescent="0.2">
      <c r="A29" s="19" t="s">
        <v>169</v>
      </c>
      <c r="B29" s="12">
        <v>7523</v>
      </c>
      <c r="C29" s="12">
        <v>4793</v>
      </c>
      <c r="D29" s="12">
        <v>4882</v>
      </c>
      <c r="E29" s="12">
        <v>4422</v>
      </c>
      <c r="F29" s="12">
        <v>4426</v>
      </c>
      <c r="G29" s="12"/>
      <c r="H29" s="12">
        <v>410042</v>
      </c>
      <c r="I29" s="12"/>
    </row>
    <row r="30" spans="1:15" s="3" customFormat="1" ht="14.1" customHeight="1" x14ac:dyDescent="0.2">
      <c r="A30" s="19" t="s">
        <v>170</v>
      </c>
      <c r="B30" s="12" t="s">
        <v>15</v>
      </c>
      <c r="C30" s="12">
        <v>824</v>
      </c>
      <c r="D30" s="12">
        <v>80</v>
      </c>
      <c r="E30" s="12">
        <v>859</v>
      </c>
      <c r="F30" s="12" t="s">
        <v>15</v>
      </c>
      <c r="G30" s="12"/>
      <c r="H30" s="12">
        <v>235815</v>
      </c>
      <c r="I30" s="12"/>
    </row>
    <row r="31" spans="1:15" s="3" customFormat="1" ht="14.1" customHeight="1" x14ac:dyDescent="0.2">
      <c r="A31" s="19" t="s">
        <v>171</v>
      </c>
      <c r="B31" s="12" t="s">
        <v>15</v>
      </c>
      <c r="C31" s="12">
        <v>8</v>
      </c>
      <c r="D31" s="12">
        <v>23</v>
      </c>
      <c r="E31" s="12">
        <v>15</v>
      </c>
      <c r="F31" s="12" t="s">
        <v>15</v>
      </c>
      <c r="G31" s="12"/>
      <c r="H31" s="12">
        <v>47809</v>
      </c>
      <c r="I31" s="12"/>
    </row>
    <row r="32" spans="1:15" s="3" customFormat="1" ht="14.1" customHeight="1" x14ac:dyDescent="0.2">
      <c r="A32" s="19" t="s">
        <v>172</v>
      </c>
      <c r="B32" s="12">
        <v>6604</v>
      </c>
      <c r="C32" s="12">
        <v>4564</v>
      </c>
      <c r="D32" s="12">
        <v>4403</v>
      </c>
      <c r="E32" s="12">
        <v>4355</v>
      </c>
      <c r="F32" s="12">
        <v>3693</v>
      </c>
      <c r="G32" s="12"/>
      <c r="H32" s="12">
        <v>353259</v>
      </c>
      <c r="I32" s="12"/>
    </row>
    <row r="33" spans="1:17" ht="14.1" customHeight="1" x14ac:dyDescent="0.2">
      <c r="A33" s="39"/>
      <c r="B33" s="39"/>
      <c r="C33" s="39"/>
      <c r="D33" s="39"/>
      <c r="E33" s="39"/>
      <c r="F33" s="72"/>
      <c r="G33" s="39"/>
      <c r="H33" s="72"/>
    </row>
    <row r="34" spans="1:17" ht="14.1" customHeight="1" x14ac:dyDescent="0.2">
      <c r="A34" s="38" t="s">
        <v>180</v>
      </c>
      <c r="B34" s="12"/>
      <c r="C34" s="12"/>
      <c r="D34" s="12"/>
      <c r="E34" s="12"/>
      <c r="F34" s="12"/>
      <c r="G34" s="38"/>
      <c r="H34" s="12"/>
    </row>
    <row r="35" spans="1:17" ht="14.1" customHeight="1" x14ac:dyDescent="0.2">
      <c r="A35" s="46"/>
    </row>
    <row r="36" spans="1:17" ht="14.1" customHeight="1" x14ac:dyDescent="0.2">
      <c r="A36" s="46"/>
    </row>
    <row r="37" spans="1:17" s="3" customFormat="1" ht="14.1" customHeight="1" x14ac:dyDescent="0.2">
      <c r="A37" s="22" t="s">
        <v>535</v>
      </c>
      <c r="F37" s="25"/>
      <c r="H37" s="25"/>
      <c r="J37" s="28"/>
      <c r="K37" s="28"/>
      <c r="L37" s="28"/>
      <c r="M37" s="28"/>
      <c r="N37" s="28"/>
      <c r="O37" s="28"/>
    </row>
    <row r="38" spans="1:17" s="3" customFormat="1" ht="12" customHeight="1" x14ac:dyDescent="0.2">
      <c r="A38" s="22" t="s">
        <v>536</v>
      </c>
      <c r="F38" s="25"/>
      <c r="H38" s="25"/>
      <c r="J38" s="28"/>
      <c r="K38" s="28"/>
      <c r="L38" s="28"/>
      <c r="M38" s="28"/>
      <c r="N38" s="28"/>
      <c r="O38" s="28"/>
    </row>
    <row r="39" spans="1:17" s="3" customFormat="1" ht="14.1" customHeight="1" x14ac:dyDescent="0.2">
      <c r="A39" s="22"/>
      <c r="F39" s="25"/>
      <c r="H39" s="25"/>
      <c r="J39" s="28"/>
      <c r="K39" s="28"/>
      <c r="L39" s="28"/>
      <c r="M39" s="28"/>
      <c r="N39" s="28"/>
      <c r="O39" s="28"/>
    </row>
    <row r="40" spans="1:17" s="3" customFormat="1" ht="14.1" customHeight="1" x14ac:dyDescent="0.2">
      <c r="A40" s="69" t="s">
        <v>164</v>
      </c>
      <c r="F40" s="25"/>
      <c r="H40" s="25"/>
      <c r="I40"/>
      <c r="J40" s="28"/>
      <c r="K40" s="28"/>
      <c r="L40" s="28"/>
      <c r="M40" s="28"/>
      <c r="N40" s="28"/>
      <c r="O40" s="28"/>
      <c r="P40"/>
    </row>
    <row r="41" spans="1:17" ht="9.9499999999999993" customHeight="1" x14ac:dyDescent="0.2">
      <c r="I41"/>
      <c r="P41"/>
    </row>
    <row r="42" spans="1:17" ht="15.95" customHeight="1" x14ac:dyDescent="0.2">
      <c r="A42" s="42"/>
      <c r="B42" s="42"/>
      <c r="C42" s="42"/>
      <c r="D42" s="42"/>
      <c r="E42" s="8" t="s">
        <v>50</v>
      </c>
      <c r="F42" s="8"/>
      <c r="G42" s="42"/>
      <c r="H42" s="8" t="s">
        <v>44</v>
      </c>
      <c r="I42"/>
      <c r="P42"/>
    </row>
    <row r="43" spans="1:17" ht="14.1" customHeight="1" x14ac:dyDescent="0.2">
      <c r="D43" s="25"/>
      <c r="E43" s="25"/>
      <c r="I43"/>
      <c r="P43"/>
    </row>
    <row r="44" spans="1:17" ht="14.1" customHeight="1" x14ac:dyDescent="0.2">
      <c r="A44" s="23" t="s">
        <v>20</v>
      </c>
      <c r="B44" s="12"/>
      <c r="C44" s="12"/>
      <c r="D44" s="12"/>
      <c r="E44" s="12">
        <v>19923</v>
      </c>
      <c r="F44" s="12"/>
      <c r="G44" s="12"/>
      <c r="H44" s="15">
        <v>2092519</v>
      </c>
      <c r="I44"/>
      <c r="P44"/>
    </row>
    <row r="45" spans="1:17" s="3" customFormat="1" ht="14.1" customHeight="1" x14ac:dyDescent="0.2">
      <c r="A45" s="19" t="s">
        <v>154</v>
      </c>
      <c r="B45" s="12"/>
      <c r="C45" s="12"/>
      <c r="D45" s="12"/>
      <c r="E45" s="12">
        <v>2213</v>
      </c>
      <c r="F45" s="12"/>
      <c r="G45" s="12"/>
      <c r="H45" s="15">
        <v>625970</v>
      </c>
      <c r="I45"/>
      <c r="J45"/>
      <c r="K45"/>
      <c r="L45"/>
      <c r="M45"/>
      <c r="N45"/>
      <c r="O45"/>
      <c r="P45"/>
      <c r="Q45" s="24"/>
    </row>
    <row r="46" spans="1:17" s="3" customFormat="1" ht="14.1" customHeight="1" x14ac:dyDescent="0.2">
      <c r="A46" s="19" t="s">
        <v>155</v>
      </c>
      <c r="B46" s="12"/>
      <c r="C46" s="12"/>
      <c r="D46" s="12"/>
      <c r="E46" s="12">
        <v>13363</v>
      </c>
      <c r="F46" s="12"/>
      <c r="G46" s="12"/>
      <c r="H46" s="15">
        <v>913582</v>
      </c>
      <c r="I46"/>
      <c r="J46"/>
      <c r="K46"/>
      <c r="L46"/>
      <c r="M46"/>
      <c r="N46"/>
      <c r="O46"/>
      <c r="P46"/>
    </row>
    <row r="47" spans="1:17" s="3" customFormat="1" ht="14.1" customHeight="1" x14ac:dyDescent="0.2">
      <c r="A47" s="19" t="s">
        <v>156</v>
      </c>
      <c r="B47" s="12"/>
      <c r="C47" s="12"/>
      <c r="D47" s="12"/>
      <c r="E47" s="12" t="s">
        <v>15</v>
      </c>
      <c r="F47" s="12"/>
      <c r="G47" s="12"/>
      <c r="H47" s="15">
        <v>2555</v>
      </c>
      <c r="I47"/>
      <c r="J47"/>
      <c r="K47"/>
      <c r="L47"/>
      <c r="M47"/>
      <c r="N47"/>
      <c r="O47"/>
      <c r="P47"/>
    </row>
    <row r="48" spans="1:17" s="3" customFormat="1" ht="14.1" customHeight="1" x14ac:dyDescent="0.2">
      <c r="A48" s="19" t="s">
        <v>157</v>
      </c>
      <c r="B48" s="12"/>
      <c r="C48" s="12"/>
      <c r="D48" s="12"/>
      <c r="E48" s="12">
        <v>1183</v>
      </c>
      <c r="F48" s="12"/>
      <c r="G48" s="12"/>
      <c r="H48" s="15">
        <v>353755</v>
      </c>
      <c r="I48"/>
      <c r="J48"/>
      <c r="K48"/>
      <c r="L48"/>
      <c r="M48"/>
      <c r="N48"/>
      <c r="O48"/>
      <c r="P48"/>
    </row>
    <row r="49" spans="1:23" s="3" customFormat="1" ht="14.1" customHeight="1" x14ac:dyDescent="0.2">
      <c r="A49" s="19" t="s">
        <v>158</v>
      </c>
      <c r="B49" s="12"/>
      <c r="C49" s="12"/>
      <c r="D49" s="12"/>
      <c r="E49" s="12">
        <v>3041</v>
      </c>
      <c r="F49" s="12"/>
      <c r="G49" s="12"/>
      <c r="H49" s="15">
        <v>172699</v>
      </c>
      <c r="I49"/>
      <c r="J49"/>
      <c r="K49"/>
      <c r="L49"/>
      <c r="M49"/>
      <c r="N49"/>
      <c r="O49"/>
      <c r="P49"/>
    </row>
    <row r="50" spans="1:23" s="3" customFormat="1" ht="14.1" customHeight="1" x14ac:dyDescent="0.2">
      <c r="A50" s="19" t="s">
        <v>159</v>
      </c>
      <c r="B50" s="12"/>
      <c r="C50" s="12"/>
      <c r="D50" s="12"/>
      <c r="E50" s="12">
        <v>123</v>
      </c>
      <c r="F50" s="12"/>
      <c r="G50" s="12"/>
      <c r="H50" s="15">
        <v>23206</v>
      </c>
      <c r="I50"/>
      <c r="J50"/>
      <c r="K50"/>
      <c r="L50"/>
      <c r="M50"/>
      <c r="N50"/>
      <c r="O50"/>
      <c r="P50"/>
    </row>
    <row r="51" spans="1:23" s="3" customFormat="1" ht="14.1" customHeight="1" x14ac:dyDescent="0.2">
      <c r="A51" s="19" t="s">
        <v>526</v>
      </c>
      <c r="B51" s="12"/>
      <c r="C51" s="12"/>
      <c r="D51" s="12"/>
      <c r="E51" s="12" t="s">
        <v>15</v>
      </c>
      <c r="F51" s="12"/>
      <c r="G51" s="12"/>
      <c r="H51" s="15">
        <v>752</v>
      </c>
      <c r="I51"/>
      <c r="J51"/>
      <c r="K51"/>
      <c r="L51"/>
      <c r="M51"/>
      <c r="N51"/>
      <c r="O51"/>
      <c r="P51"/>
    </row>
    <row r="52" spans="1:23" s="3" customFormat="1" ht="14.1" customHeight="1" x14ac:dyDescent="0.2">
      <c r="A52" s="39"/>
      <c r="B52" s="39"/>
      <c r="C52" s="39"/>
      <c r="D52" s="39"/>
      <c r="E52" s="39"/>
      <c r="F52" s="72"/>
      <c r="G52" s="39"/>
      <c r="H52" s="72"/>
      <c r="I52"/>
      <c r="J52"/>
      <c r="K52"/>
      <c r="L52"/>
      <c r="M52"/>
      <c r="N52"/>
      <c r="O52"/>
      <c r="P52"/>
    </row>
    <row r="53" spans="1:23" ht="14.1" customHeight="1" x14ac:dyDescent="0.2">
      <c r="A53" s="38" t="s">
        <v>180</v>
      </c>
      <c r="B53" s="12"/>
      <c r="C53" s="12"/>
      <c r="D53" s="12"/>
      <c r="E53" s="12"/>
      <c r="F53" s="12"/>
      <c r="G53" s="38"/>
      <c r="H53" s="12"/>
      <c r="I53"/>
      <c r="J53"/>
      <c r="K53"/>
      <c r="L53"/>
      <c r="M53"/>
      <c r="N53"/>
      <c r="O53"/>
      <c r="P53"/>
    </row>
    <row r="54" spans="1:23" ht="14.1" customHeight="1" x14ac:dyDescent="0.2">
      <c r="A54" s="70"/>
    </row>
    <row r="55" spans="1:23" ht="12" customHeight="1" x14ac:dyDescent="0.2">
      <c r="A55" s="70"/>
    </row>
    <row r="56" spans="1:23" x14ac:dyDescent="0.2"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x14ac:dyDescent="0.2"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x14ac:dyDescent="0.2"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x14ac:dyDescent="0.2"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x14ac:dyDescent="0.2"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x14ac:dyDescent="0.2"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x14ac:dyDescent="0.2"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x14ac:dyDescent="0.2"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x14ac:dyDescent="0.2"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0:23" x14ac:dyDescent="0.2"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0:23" x14ac:dyDescent="0.2"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0:23" x14ac:dyDescent="0.2"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0:23" x14ac:dyDescent="0.2"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0:23" x14ac:dyDescent="0.2"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0:23" x14ac:dyDescent="0.2"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0:23" x14ac:dyDescent="0.2"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0:23" x14ac:dyDescent="0.2"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0:23" x14ac:dyDescent="0.2"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0:23" x14ac:dyDescent="0.2"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0:23" x14ac:dyDescent="0.2"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0:23" x14ac:dyDescent="0.2"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M32" sqref="M32"/>
    </sheetView>
  </sheetViews>
  <sheetFormatPr baseColWidth="10" defaultColWidth="11.42578125" defaultRowHeight="12.75" x14ac:dyDescent="0.2"/>
  <cols>
    <col min="1" max="1" width="36.85546875" style="28" customWidth="1"/>
    <col min="2" max="6" width="8.28515625" style="28" customWidth="1"/>
    <col min="7" max="7" width="4.28515625" style="28" customWidth="1"/>
    <col min="8" max="8" width="9.7109375" style="28" customWidth="1"/>
    <col min="9" max="12" width="11.42578125" style="28" customWidth="1"/>
    <col min="13" max="16383" width="11.42578125" style="28"/>
    <col min="16384" max="16384" width="14.85546875" style="28" customWidth="1"/>
  </cols>
  <sheetData>
    <row r="1" spans="1:15" s="3" customFormat="1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15" s="3" customFormat="1" ht="14.1" customHeight="1" x14ac:dyDescent="0.2">
      <c r="A2" s="59"/>
      <c r="B2" s="59"/>
      <c r="C2" s="59"/>
      <c r="D2" s="59"/>
      <c r="E2" s="59"/>
      <c r="F2" s="59"/>
      <c r="G2" s="59"/>
      <c r="H2" s="59"/>
      <c r="K2" s="119" t="s">
        <v>248</v>
      </c>
    </row>
    <row r="3" spans="1:15" s="3" customFormat="1" ht="14.1" customHeight="1" x14ac:dyDescent="0.2">
      <c r="A3" s="22" t="s">
        <v>434</v>
      </c>
    </row>
    <row r="4" spans="1:15" s="3" customFormat="1" ht="12" customHeight="1" x14ac:dyDescent="0.2">
      <c r="A4" s="22" t="s">
        <v>436</v>
      </c>
    </row>
    <row r="5" spans="1:15" s="3" customFormat="1" ht="14.1" customHeight="1" x14ac:dyDescent="0.2">
      <c r="A5" s="22"/>
    </row>
    <row r="6" spans="1:15" ht="14.1" customHeight="1" x14ac:dyDescent="0.2">
      <c r="A6" s="69" t="s">
        <v>433</v>
      </c>
    </row>
    <row r="7" spans="1:15" s="46" customFormat="1" ht="9.9499999999999993" customHeight="1" x14ac:dyDescent="0.15"/>
    <row r="8" spans="1:15" ht="14.1" customHeight="1" x14ac:dyDescent="0.2">
      <c r="A8" s="41"/>
      <c r="B8" s="41" t="s">
        <v>50</v>
      </c>
      <c r="C8" s="41"/>
      <c r="D8" s="41"/>
      <c r="E8" s="41"/>
      <c r="F8" s="54"/>
      <c r="G8" s="41"/>
      <c r="H8" s="41" t="s">
        <v>44</v>
      </c>
    </row>
    <row r="9" spans="1:15" ht="14.1" customHeight="1" x14ac:dyDescent="0.2">
      <c r="A9" s="60"/>
      <c r="B9" s="42">
        <v>2011</v>
      </c>
      <c r="C9" s="8">
        <v>2012</v>
      </c>
      <c r="D9" s="42">
        <v>2013</v>
      </c>
      <c r="E9" s="42">
        <v>2014</v>
      </c>
      <c r="F9" s="42">
        <v>2015</v>
      </c>
      <c r="G9" s="60"/>
      <c r="H9" s="42">
        <v>2015</v>
      </c>
    </row>
    <row r="10" spans="1:15" s="74" customFormat="1" ht="14.1" customHeight="1" x14ac:dyDescent="0.2">
      <c r="A10" s="73"/>
      <c r="B10" s="73"/>
      <c r="C10" s="73"/>
      <c r="D10" s="73"/>
      <c r="E10" s="73"/>
      <c r="F10" s="73"/>
      <c r="H10" s="73"/>
    </row>
    <row r="11" spans="1:15" s="46" customFormat="1" ht="14.1" customHeight="1" x14ac:dyDescent="0.15">
      <c r="A11" s="75" t="s">
        <v>20</v>
      </c>
      <c r="B11" s="76">
        <v>238</v>
      </c>
      <c r="C11" s="76">
        <v>261</v>
      </c>
      <c r="D11" s="76">
        <v>197</v>
      </c>
      <c r="E11" s="76">
        <v>250</v>
      </c>
      <c r="F11" s="76">
        <v>221</v>
      </c>
      <c r="H11" s="76">
        <v>25317</v>
      </c>
      <c r="I11" s="76"/>
      <c r="J11" s="76"/>
      <c r="K11" s="76"/>
      <c r="M11" s="76"/>
      <c r="O11" s="76"/>
    </row>
    <row r="12" spans="1:15" s="46" customFormat="1" ht="14.1" customHeight="1" x14ac:dyDescent="0.15">
      <c r="A12" s="10" t="s">
        <v>160</v>
      </c>
      <c r="B12" s="76">
        <v>156</v>
      </c>
      <c r="C12" s="76">
        <v>146</v>
      </c>
      <c r="D12" s="76">
        <v>133</v>
      </c>
      <c r="E12" s="76">
        <v>172</v>
      </c>
      <c r="F12" s="76">
        <v>166</v>
      </c>
      <c r="H12" s="76">
        <v>18360</v>
      </c>
      <c r="I12" s="76"/>
      <c r="J12" s="76"/>
      <c r="L12" s="76"/>
    </row>
    <row r="13" spans="1:15" s="46" customFormat="1" ht="14.1" customHeight="1" x14ac:dyDescent="0.15">
      <c r="A13" s="10" t="s">
        <v>178</v>
      </c>
      <c r="B13" s="76">
        <v>57</v>
      </c>
      <c r="C13" s="76">
        <v>67</v>
      </c>
      <c r="D13" s="76">
        <v>35</v>
      </c>
      <c r="E13" s="76">
        <v>46</v>
      </c>
      <c r="F13" s="76">
        <v>33</v>
      </c>
      <c r="H13" s="76">
        <v>4430</v>
      </c>
      <c r="I13" s="76"/>
      <c r="J13" s="76"/>
      <c r="L13" s="76"/>
    </row>
    <row r="14" spans="1:15" s="46" customFormat="1" ht="14.1" customHeight="1" x14ac:dyDescent="0.15">
      <c r="A14" s="10" t="s">
        <v>161</v>
      </c>
      <c r="B14" s="76">
        <v>14</v>
      </c>
      <c r="C14" s="76">
        <v>33</v>
      </c>
      <c r="D14" s="76">
        <v>26</v>
      </c>
      <c r="E14" s="76">
        <v>26</v>
      </c>
      <c r="F14" s="76">
        <v>13</v>
      </c>
      <c r="H14" s="76">
        <v>1779</v>
      </c>
      <c r="I14" s="76"/>
      <c r="L14" s="76"/>
    </row>
    <row r="15" spans="1:15" s="46" customFormat="1" ht="14.1" customHeight="1" x14ac:dyDescent="0.15">
      <c r="A15" s="10" t="s">
        <v>12</v>
      </c>
      <c r="B15" s="76">
        <v>11</v>
      </c>
      <c r="C15" s="76">
        <v>15</v>
      </c>
      <c r="D15" s="76">
        <v>3</v>
      </c>
      <c r="E15" s="76">
        <v>6</v>
      </c>
      <c r="F15" s="76">
        <v>9</v>
      </c>
      <c r="H15" s="76">
        <v>748</v>
      </c>
      <c r="I15" s="76"/>
    </row>
    <row r="16" spans="1:15" s="46" customFormat="1" ht="14.1" customHeight="1" x14ac:dyDescent="0.15">
      <c r="A16" s="39"/>
      <c r="B16" s="39"/>
      <c r="C16" s="39"/>
      <c r="D16" s="39"/>
      <c r="E16" s="39"/>
      <c r="F16" s="39"/>
      <c r="G16" s="39"/>
      <c r="H16" s="39"/>
    </row>
    <row r="17" spans="1:13" s="46" customFormat="1" ht="14.1" customHeight="1" x14ac:dyDescent="0.15">
      <c r="A17" s="38" t="s">
        <v>180</v>
      </c>
      <c r="B17" s="12"/>
      <c r="C17" s="12"/>
      <c r="D17" s="12"/>
      <c r="E17" s="12"/>
      <c r="F17" s="12"/>
      <c r="G17" s="12"/>
      <c r="H17" s="12"/>
    </row>
    <row r="18" spans="1:13" s="46" customFormat="1" ht="14.1" customHeight="1" x14ac:dyDescent="0.15"/>
    <row r="19" spans="1:13" s="3" customFormat="1" ht="14.1" customHeight="1" x14ac:dyDescent="0.2">
      <c r="A19" s="59"/>
      <c r="B19" s="59"/>
      <c r="C19" s="59"/>
      <c r="D19" s="59"/>
      <c r="E19" s="59"/>
      <c r="F19" s="59"/>
      <c r="H19" s="59"/>
    </row>
    <row r="20" spans="1:13" s="3" customFormat="1" ht="14.1" customHeight="1" x14ac:dyDescent="0.2">
      <c r="A20" s="59"/>
      <c r="B20" s="59"/>
      <c r="C20" s="59"/>
      <c r="D20" s="59"/>
      <c r="E20" s="59"/>
      <c r="F20" s="59"/>
      <c r="H20" s="59"/>
    </row>
    <row r="21" spans="1:13" s="3" customFormat="1" ht="14.1" customHeight="1" x14ac:dyDescent="0.2">
      <c r="A21" s="59"/>
      <c r="B21" s="59"/>
      <c r="C21" s="59"/>
      <c r="D21" s="59"/>
      <c r="E21" s="59"/>
      <c r="F21" s="59"/>
      <c r="H21" s="59"/>
    </row>
    <row r="22" spans="1:13" s="3" customFormat="1" ht="14.1" customHeight="1" x14ac:dyDescent="0.2">
      <c r="A22" s="59"/>
      <c r="B22" s="59"/>
      <c r="C22" s="59"/>
      <c r="D22" s="59"/>
      <c r="E22" s="59"/>
      <c r="F22" s="59"/>
      <c r="H22" s="59"/>
    </row>
    <row r="23" spans="1:13" s="3" customFormat="1" ht="14.1" customHeight="1" x14ac:dyDescent="0.2">
      <c r="A23" s="59"/>
      <c r="B23" s="59"/>
      <c r="C23" s="59"/>
      <c r="D23" s="59"/>
      <c r="E23" s="59"/>
      <c r="F23" s="59"/>
      <c r="G23" s="59"/>
      <c r="H23" s="59"/>
    </row>
    <row r="24" spans="1:13" s="3" customFormat="1" ht="14.1" customHeight="1" x14ac:dyDescent="0.2">
      <c r="A24" s="22" t="s">
        <v>435</v>
      </c>
    </row>
    <row r="25" spans="1:13" s="3" customFormat="1" ht="12" customHeight="1" x14ac:dyDescent="0.2">
      <c r="A25" s="22" t="s">
        <v>437</v>
      </c>
    </row>
    <row r="26" spans="1:13" s="3" customFormat="1" ht="14.1" customHeight="1" x14ac:dyDescent="0.2">
      <c r="A26" s="22"/>
    </row>
    <row r="27" spans="1:13" ht="14.1" customHeight="1" x14ac:dyDescent="0.2">
      <c r="A27" s="69" t="s">
        <v>165</v>
      </c>
    </row>
    <row r="28" spans="1:13" s="46" customFormat="1" ht="9.9499999999999993" customHeight="1" x14ac:dyDescent="0.15"/>
    <row r="29" spans="1:13" ht="14.1" customHeight="1" x14ac:dyDescent="0.2">
      <c r="A29" s="41"/>
      <c r="B29" s="41" t="s">
        <v>50</v>
      </c>
      <c r="C29" s="41"/>
      <c r="D29" s="41"/>
      <c r="E29" s="41"/>
      <c r="F29" s="54"/>
      <c r="G29" s="41"/>
      <c r="H29" s="41" t="s">
        <v>44</v>
      </c>
    </row>
    <row r="30" spans="1:13" ht="14.1" customHeight="1" x14ac:dyDescent="0.2">
      <c r="A30" s="60"/>
      <c r="B30" s="8">
        <v>2011</v>
      </c>
      <c r="C30" s="8">
        <v>2012</v>
      </c>
      <c r="D30" s="42">
        <v>2013</v>
      </c>
      <c r="E30" s="42">
        <v>2014</v>
      </c>
      <c r="F30" s="42">
        <v>2015</v>
      </c>
      <c r="G30" s="60"/>
      <c r="H30" s="42">
        <v>2015</v>
      </c>
    </row>
    <row r="31" spans="1:13" s="46" customFormat="1" ht="14.1" customHeight="1" x14ac:dyDescent="0.15"/>
    <row r="32" spans="1:13" s="46" customFormat="1" ht="14.1" customHeight="1" x14ac:dyDescent="0.15">
      <c r="A32" s="46" t="s">
        <v>20</v>
      </c>
      <c r="B32" s="76">
        <v>311</v>
      </c>
      <c r="C32" s="76">
        <v>348</v>
      </c>
      <c r="D32" s="76">
        <v>262</v>
      </c>
      <c r="E32" s="76">
        <v>368</v>
      </c>
      <c r="F32" s="76">
        <v>313</v>
      </c>
      <c r="G32" s="76"/>
      <c r="H32" s="76">
        <v>31039</v>
      </c>
      <c r="J32" s="76"/>
      <c r="K32" s="76"/>
      <c r="L32" s="76"/>
      <c r="M32" s="76"/>
    </row>
    <row r="33" spans="1:11" s="46" customFormat="1" ht="14.1" customHeight="1" x14ac:dyDescent="0.15">
      <c r="A33" s="77" t="s">
        <v>162</v>
      </c>
      <c r="B33" s="76">
        <v>294</v>
      </c>
      <c r="C33" s="76">
        <v>323</v>
      </c>
      <c r="D33" s="76">
        <v>250</v>
      </c>
      <c r="E33" s="76">
        <v>337</v>
      </c>
      <c r="F33" s="76">
        <v>282</v>
      </c>
      <c r="G33" s="76"/>
      <c r="H33" s="76">
        <v>30196</v>
      </c>
      <c r="I33" s="76"/>
      <c r="K33" s="76"/>
    </row>
    <row r="34" spans="1:11" s="46" customFormat="1" ht="14.1" customHeight="1" x14ac:dyDescent="0.15">
      <c r="A34" s="77" t="s">
        <v>163</v>
      </c>
      <c r="B34" s="76">
        <v>17</v>
      </c>
      <c r="C34" s="76">
        <v>25</v>
      </c>
      <c r="D34" s="76">
        <v>12</v>
      </c>
      <c r="E34" s="76">
        <v>31</v>
      </c>
      <c r="F34" s="76">
        <v>31</v>
      </c>
      <c r="G34" s="76"/>
      <c r="H34" s="76">
        <v>843</v>
      </c>
    </row>
    <row r="35" spans="1:11" ht="14.1" customHeight="1" x14ac:dyDescent="0.2">
      <c r="A35" s="39"/>
      <c r="B35" s="39"/>
      <c r="C35" s="39"/>
      <c r="D35" s="39"/>
      <c r="E35" s="39"/>
      <c r="F35" s="39"/>
      <c r="G35" s="39"/>
      <c r="H35" s="39"/>
    </row>
    <row r="36" spans="1:11" ht="14.1" customHeight="1" x14ac:dyDescent="0.2">
      <c r="A36" s="38" t="s">
        <v>180</v>
      </c>
      <c r="B36" s="12"/>
      <c r="C36" s="12"/>
      <c r="D36" s="12"/>
      <c r="E36" s="12"/>
      <c r="F36" s="12"/>
      <c r="G36" s="12"/>
      <c r="H36" s="12"/>
    </row>
  </sheetData>
  <phoneticPr fontId="1" type="noConversion"/>
  <hyperlinks>
    <hyperlink ref="K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O310"/>
  <sheetViews>
    <sheetView zoomScaleNormal="100" workbookViewId="0">
      <selection activeCell="J2" sqref="J2"/>
    </sheetView>
  </sheetViews>
  <sheetFormatPr baseColWidth="10" defaultColWidth="11.42578125" defaultRowHeight="0" customHeight="1" zeroHeight="1" x14ac:dyDescent="0.2"/>
  <cols>
    <col min="1" max="1" width="27.28515625" style="3" customWidth="1"/>
    <col min="2" max="4" width="10.140625" style="3" customWidth="1"/>
    <col min="5" max="5" width="4" style="3" customWidth="1"/>
    <col min="6" max="8" width="10.140625" style="3" customWidth="1"/>
    <col min="9" max="9" width="11.42578125" style="3" customWidth="1"/>
    <col min="10" max="16382" width="11.42578125" style="3"/>
    <col min="16383" max="16384" width="14" style="3" customWidth="1"/>
  </cols>
  <sheetData>
    <row r="1" spans="1:15" ht="14.1" customHeight="1" thickBot="1" x14ac:dyDescent="0.25">
      <c r="A1" s="1" t="s">
        <v>212</v>
      </c>
      <c r="B1" s="1"/>
      <c r="C1" s="1"/>
      <c r="D1" s="2"/>
      <c r="E1" s="2"/>
      <c r="F1" s="2"/>
      <c r="G1" s="2"/>
      <c r="H1" s="2"/>
    </row>
    <row r="2" spans="1:15" ht="14.1" customHeight="1" x14ac:dyDescent="0.2">
      <c r="J2" s="119" t="s">
        <v>248</v>
      </c>
    </row>
    <row r="3" spans="1:15" ht="14.1" customHeight="1" x14ac:dyDescent="0.2">
      <c r="A3" s="22" t="s">
        <v>497</v>
      </c>
      <c r="B3" s="22"/>
      <c r="C3" s="22"/>
    </row>
    <row r="4" spans="1:15" ht="14.1" customHeight="1" x14ac:dyDescent="0.2">
      <c r="A4" s="5"/>
      <c r="B4" s="5"/>
      <c r="C4" s="5"/>
      <c r="D4" s="6"/>
      <c r="E4" s="6"/>
    </row>
    <row r="5" spans="1:15" ht="14.1" customHeight="1" x14ac:dyDescent="0.2">
      <c r="A5" s="126"/>
      <c r="B5" s="120" t="s">
        <v>263</v>
      </c>
      <c r="C5" s="120"/>
      <c r="D5" s="120"/>
      <c r="E5" s="126"/>
      <c r="F5" s="120" t="s">
        <v>465</v>
      </c>
      <c r="G5" s="120"/>
      <c r="H5" s="120"/>
    </row>
    <row r="6" spans="1:15" s="9" customFormat="1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  <c r="J6"/>
      <c r="K6"/>
      <c r="L6"/>
      <c r="M6"/>
      <c r="N6"/>
      <c r="O6"/>
    </row>
    <row r="7" spans="1:15" ht="14.1" customHeight="1" x14ac:dyDescent="0.2">
      <c r="A7" s="19"/>
      <c r="J7"/>
      <c r="K7"/>
      <c r="L7"/>
      <c r="M7"/>
      <c r="N7"/>
      <c r="O7"/>
    </row>
    <row r="8" spans="1:15" ht="14.1" customHeight="1" x14ac:dyDescent="0.2">
      <c r="A8" s="23" t="s">
        <v>251</v>
      </c>
      <c r="B8" s="12">
        <v>11979</v>
      </c>
      <c r="C8" s="12">
        <v>6113</v>
      </c>
      <c r="D8" s="12">
        <v>5866</v>
      </c>
      <c r="E8" s="12"/>
      <c r="F8" s="12">
        <v>12158</v>
      </c>
      <c r="G8" s="12">
        <v>6103</v>
      </c>
      <c r="H8" s="12">
        <v>6055</v>
      </c>
      <c r="K8"/>
      <c r="L8"/>
      <c r="M8"/>
      <c r="N8"/>
      <c r="O8"/>
    </row>
    <row r="9" spans="1:15" ht="14.1" customHeight="1" x14ac:dyDescent="0.2">
      <c r="A9" s="19" t="s">
        <v>288</v>
      </c>
      <c r="B9" s="12">
        <v>3372</v>
      </c>
      <c r="C9" s="12">
        <v>1771</v>
      </c>
      <c r="D9" s="12">
        <v>1601</v>
      </c>
      <c r="E9" s="12"/>
      <c r="F9" s="12">
        <v>3602</v>
      </c>
      <c r="G9" s="12">
        <v>1834</v>
      </c>
      <c r="H9" s="12">
        <v>1768</v>
      </c>
      <c r="J9"/>
      <c r="K9"/>
      <c r="L9"/>
      <c r="M9"/>
      <c r="N9"/>
      <c r="O9"/>
    </row>
    <row r="10" spans="1:15" ht="14.1" customHeight="1" x14ac:dyDescent="0.2">
      <c r="A10" s="19" t="s">
        <v>289</v>
      </c>
      <c r="B10" s="12">
        <v>3186</v>
      </c>
      <c r="C10" s="12">
        <v>1669</v>
      </c>
      <c r="D10" s="12">
        <v>1517</v>
      </c>
      <c r="E10" s="12"/>
      <c r="F10" s="12">
        <v>3183</v>
      </c>
      <c r="G10" s="12">
        <v>1631</v>
      </c>
      <c r="H10" s="12">
        <v>1552</v>
      </c>
      <c r="J10"/>
      <c r="K10"/>
      <c r="L10"/>
      <c r="M10"/>
      <c r="N10"/>
      <c r="O10"/>
    </row>
    <row r="11" spans="1:15" ht="14.1" customHeight="1" x14ac:dyDescent="0.2">
      <c r="A11" s="19" t="s">
        <v>290</v>
      </c>
      <c r="B11" s="12">
        <v>2881</v>
      </c>
      <c r="C11" s="12">
        <v>1419</v>
      </c>
      <c r="D11" s="12">
        <v>1462</v>
      </c>
      <c r="E11" s="12"/>
      <c r="F11" s="12">
        <v>2795</v>
      </c>
      <c r="G11" s="12">
        <v>1397</v>
      </c>
      <c r="H11" s="12">
        <v>1398</v>
      </c>
      <c r="J11"/>
      <c r="K11"/>
      <c r="L11"/>
      <c r="M11"/>
      <c r="N11"/>
      <c r="O11"/>
    </row>
    <row r="12" spans="1:15" ht="14.1" customHeight="1" x14ac:dyDescent="0.2">
      <c r="A12" s="19" t="s">
        <v>291</v>
      </c>
      <c r="B12" s="12">
        <v>2540</v>
      </c>
      <c r="C12" s="12">
        <v>1254</v>
      </c>
      <c r="D12" s="12">
        <v>1286</v>
      </c>
      <c r="E12" s="12"/>
      <c r="F12" s="12">
        <v>2578</v>
      </c>
      <c r="G12" s="12">
        <v>1241</v>
      </c>
      <c r="H12" s="12">
        <v>1337</v>
      </c>
      <c r="K12"/>
      <c r="L12"/>
      <c r="M12"/>
      <c r="N12"/>
      <c r="O12"/>
    </row>
    <row r="13" spans="1:15" ht="14.1" customHeight="1" x14ac:dyDescent="0.2">
      <c r="B13" s="12" t="s">
        <v>144</v>
      </c>
      <c r="C13" s="12" t="s">
        <v>144</v>
      </c>
      <c r="D13" s="12" t="s">
        <v>144</v>
      </c>
      <c r="E13" s="12"/>
      <c r="F13" s="12"/>
      <c r="G13" s="12"/>
      <c r="H13" s="12"/>
      <c r="J13"/>
      <c r="K13"/>
      <c r="L13"/>
      <c r="M13"/>
      <c r="N13"/>
      <c r="O13"/>
    </row>
    <row r="14" spans="1:15" ht="14.1" customHeight="1" x14ac:dyDescent="0.2">
      <c r="A14" s="23" t="s">
        <v>25</v>
      </c>
      <c r="B14" s="12">
        <v>7352</v>
      </c>
      <c r="C14" s="12">
        <v>3739</v>
      </c>
      <c r="D14" s="12">
        <v>3613</v>
      </c>
      <c r="E14" s="12"/>
      <c r="F14" s="12">
        <v>7373</v>
      </c>
      <c r="G14" s="12">
        <v>3693</v>
      </c>
      <c r="H14" s="12">
        <v>3680</v>
      </c>
      <c r="J14"/>
      <c r="K14"/>
      <c r="L14"/>
      <c r="M14"/>
      <c r="N14"/>
      <c r="O14"/>
    </row>
    <row r="15" spans="1:15" ht="14.1" customHeight="1" x14ac:dyDescent="0.2">
      <c r="A15" s="19" t="s">
        <v>288</v>
      </c>
      <c r="B15" s="12">
        <v>2104</v>
      </c>
      <c r="C15" s="12">
        <v>1119</v>
      </c>
      <c r="D15" s="12">
        <v>985</v>
      </c>
      <c r="E15" s="12"/>
      <c r="F15" s="12">
        <v>2233</v>
      </c>
      <c r="G15" s="12">
        <v>1142</v>
      </c>
      <c r="H15" s="12">
        <v>1091</v>
      </c>
      <c r="J15"/>
      <c r="K15"/>
      <c r="L15"/>
      <c r="M15"/>
      <c r="N15"/>
      <c r="O15"/>
    </row>
    <row r="16" spans="1:15" ht="14.1" customHeight="1" x14ac:dyDescent="0.2">
      <c r="A16" s="19" t="s">
        <v>289</v>
      </c>
      <c r="B16" s="12">
        <v>1952</v>
      </c>
      <c r="C16" s="12">
        <v>1040</v>
      </c>
      <c r="D16" s="12">
        <v>912</v>
      </c>
      <c r="E16" s="12"/>
      <c r="F16" s="12">
        <v>1929</v>
      </c>
      <c r="G16" s="12">
        <v>997</v>
      </c>
      <c r="H16" s="12">
        <v>932</v>
      </c>
      <c r="J16"/>
      <c r="K16"/>
      <c r="L16"/>
      <c r="M16"/>
      <c r="N16"/>
      <c r="O16"/>
    </row>
    <row r="17" spans="1:15" ht="14.1" customHeight="1" x14ac:dyDescent="0.2">
      <c r="A17" s="19" t="s">
        <v>290</v>
      </c>
      <c r="B17" s="12">
        <v>1740</v>
      </c>
      <c r="C17" s="12">
        <v>834</v>
      </c>
      <c r="D17" s="12">
        <v>906</v>
      </c>
      <c r="E17" s="12"/>
      <c r="F17" s="12">
        <v>1667</v>
      </c>
      <c r="G17" s="12">
        <v>836</v>
      </c>
      <c r="H17" s="12">
        <v>831</v>
      </c>
      <c r="K17"/>
      <c r="L17"/>
      <c r="M17"/>
      <c r="N17"/>
      <c r="O17"/>
    </row>
    <row r="18" spans="1:15" ht="14.1" customHeight="1" x14ac:dyDescent="0.2">
      <c r="A18" s="19" t="s">
        <v>291</v>
      </c>
      <c r="B18" s="12">
        <v>1556</v>
      </c>
      <c r="C18" s="12">
        <v>746</v>
      </c>
      <c r="D18" s="12">
        <v>810</v>
      </c>
      <c r="E18" s="12"/>
      <c r="F18" s="12">
        <v>1544</v>
      </c>
      <c r="G18" s="12">
        <v>718</v>
      </c>
      <c r="H18" s="12">
        <v>826</v>
      </c>
      <c r="J18"/>
      <c r="K18"/>
      <c r="L18"/>
      <c r="M18"/>
      <c r="N18"/>
      <c r="O18"/>
    </row>
    <row r="19" spans="1:15" ht="14.1" customHeight="1" x14ac:dyDescent="0.2">
      <c r="B19" s="12" t="s">
        <v>144</v>
      </c>
      <c r="C19" s="12" t="s">
        <v>144</v>
      </c>
      <c r="D19" s="12" t="s">
        <v>144</v>
      </c>
      <c r="E19" s="12"/>
      <c r="F19" s="12"/>
      <c r="G19" s="12"/>
      <c r="H19" s="12"/>
      <c r="J19"/>
      <c r="K19"/>
      <c r="L19"/>
      <c r="M19"/>
      <c r="N19"/>
      <c r="O19"/>
    </row>
    <row r="20" spans="1:15" ht="14.1" customHeight="1" x14ac:dyDescent="0.2">
      <c r="A20" s="23" t="s">
        <v>26</v>
      </c>
      <c r="B20" s="12">
        <v>4627</v>
      </c>
      <c r="C20" s="12">
        <v>2374</v>
      </c>
      <c r="D20" s="12">
        <v>2253</v>
      </c>
      <c r="E20" s="12"/>
      <c r="F20" s="12">
        <v>4785</v>
      </c>
      <c r="G20" s="12">
        <v>2410</v>
      </c>
      <c r="H20" s="12">
        <v>2375</v>
      </c>
      <c r="J20"/>
      <c r="K20"/>
      <c r="L20"/>
      <c r="M20"/>
      <c r="N20"/>
      <c r="O20"/>
    </row>
    <row r="21" spans="1:15" ht="14.1" customHeight="1" x14ac:dyDescent="0.2">
      <c r="A21" s="19" t="s">
        <v>288</v>
      </c>
      <c r="B21" s="12">
        <v>1268</v>
      </c>
      <c r="C21" s="12">
        <v>652</v>
      </c>
      <c r="D21" s="12">
        <v>616</v>
      </c>
      <c r="E21" s="12"/>
      <c r="F21" s="12">
        <v>1369</v>
      </c>
      <c r="G21" s="12">
        <v>692</v>
      </c>
      <c r="H21" s="12">
        <v>677</v>
      </c>
      <c r="I21" s="24"/>
      <c r="J21"/>
      <c r="K21"/>
      <c r="L21"/>
      <c r="M21"/>
      <c r="N21"/>
      <c r="O21"/>
    </row>
    <row r="22" spans="1:15" ht="14.1" customHeight="1" x14ac:dyDescent="0.2">
      <c r="A22" s="19" t="s">
        <v>289</v>
      </c>
      <c r="B22" s="12">
        <v>1234</v>
      </c>
      <c r="C22" s="12">
        <v>629</v>
      </c>
      <c r="D22" s="12">
        <v>605</v>
      </c>
      <c r="E22" s="12"/>
      <c r="F22" s="12">
        <v>1254</v>
      </c>
      <c r="G22" s="12">
        <v>634</v>
      </c>
      <c r="H22" s="12">
        <v>620</v>
      </c>
    </row>
    <row r="23" spans="1:15" ht="14.1" customHeight="1" x14ac:dyDescent="0.2">
      <c r="A23" s="19" t="s">
        <v>290</v>
      </c>
      <c r="B23" s="12">
        <v>1141</v>
      </c>
      <c r="C23" s="12">
        <v>585</v>
      </c>
      <c r="D23" s="12">
        <v>556</v>
      </c>
      <c r="E23" s="12"/>
      <c r="F23" s="12">
        <v>1128</v>
      </c>
      <c r="G23" s="12">
        <v>561</v>
      </c>
      <c r="H23" s="12">
        <v>567</v>
      </c>
    </row>
    <row r="24" spans="1:15" ht="14.1" customHeight="1" x14ac:dyDescent="0.2">
      <c r="A24" s="19" t="s">
        <v>291</v>
      </c>
      <c r="B24" s="12">
        <v>984</v>
      </c>
      <c r="C24" s="12">
        <v>508</v>
      </c>
      <c r="D24" s="12">
        <v>476</v>
      </c>
      <c r="E24" s="12"/>
      <c r="F24" s="12">
        <v>1034</v>
      </c>
      <c r="G24" s="12">
        <v>523</v>
      </c>
      <c r="H24" s="12">
        <v>511</v>
      </c>
    </row>
    <row r="25" spans="1:15" ht="14.1" customHeight="1" x14ac:dyDescent="0.2">
      <c r="A25" s="17"/>
      <c r="B25" s="17"/>
      <c r="C25" s="17"/>
      <c r="D25" s="17"/>
      <c r="E25" s="17"/>
      <c r="F25" s="17"/>
      <c r="G25" s="121"/>
      <c r="H25" s="129"/>
    </row>
    <row r="26" spans="1:15" ht="14.1" customHeight="1" x14ac:dyDescent="0.2">
      <c r="A26" s="18" t="s">
        <v>265</v>
      </c>
    </row>
    <row r="27" spans="1:15" ht="14.1" customHeight="1" x14ac:dyDescent="0.2">
      <c r="A27" s="19"/>
      <c r="B27" s="19"/>
      <c r="C27" s="19"/>
      <c r="D27" s="12"/>
      <c r="E27" s="15"/>
      <c r="G27" s="113"/>
    </row>
    <row r="28" spans="1:15" ht="13.5" customHeight="1" x14ac:dyDescent="0.2">
      <c r="A28" s="19"/>
      <c r="B28" s="19"/>
      <c r="C28" s="19"/>
      <c r="D28" s="12"/>
      <c r="E28" s="15"/>
      <c r="G28" s="113"/>
    </row>
    <row r="29" spans="1:15" ht="13.5" customHeight="1" x14ac:dyDescent="0.2">
      <c r="A29" s="19"/>
      <c r="B29" s="19"/>
      <c r="C29" s="19"/>
      <c r="D29" s="12"/>
      <c r="E29" s="15"/>
      <c r="G29" s="113"/>
    </row>
    <row r="30" spans="1:15" ht="13.5" customHeight="1" x14ac:dyDescent="0.2">
      <c r="A30" s="19"/>
      <c r="B30" s="19"/>
      <c r="C30" s="19"/>
      <c r="D30" s="12"/>
      <c r="E30" s="15"/>
      <c r="G30" s="113"/>
    </row>
    <row r="31" spans="1:15" ht="13.5" customHeight="1" x14ac:dyDescent="0.2">
      <c r="A31" s="19"/>
      <c r="B31" s="19"/>
      <c r="C31" s="19"/>
      <c r="D31" s="12"/>
      <c r="E31" s="15"/>
      <c r="G31" s="113"/>
    </row>
    <row r="32" spans="1:15" ht="13.5" customHeight="1" x14ac:dyDescent="0.2">
      <c r="A32" s="19"/>
      <c r="B32" s="19"/>
      <c r="C32" s="19"/>
      <c r="D32" s="12"/>
      <c r="E32" s="15"/>
      <c r="G32" s="113"/>
      <c r="J32" s="4"/>
      <c r="K32" s="4"/>
      <c r="L32" s="4"/>
      <c r="M32" s="4"/>
      <c r="N32" s="4"/>
      <c r="O32" s="4"/>
    </row>
    <row r="33" spans="1:15" ht="13.5" customHeight="1" x14ac:dyDescent="0.2">
      <c r="A33" s="19"/>
      <c r="B33" s="19"/>
      <c r="C33" s="19"/>
      <c r="D33" s="12"/>
      <c r="E33" s="15"/>
      <c r="G33" s="113"/>
    </row>
    <row r="34" spans="1:15" ht="13.5" customHeight="1" x14ac:dyDescent="0.2">
      <c r="A34" s="19"/>
      <c r="B34" s="19"/>
      <c r="C34" s="19"/>
      <c r="D34" s="12"/>
      <c r="E34" s="15"/>
      <c r="G34" s="113"/>
      <c r="J34" s="10"/>
      <c r="K34" s="10"/>
      <c r="L34" s="10"/>
      <c r="M34" s="10"/>
      <c r="N34" s="10"/>
      <c r="O34" s="10"/>
    </row>
    <row r="35" spans="1:15" ht="13.5" customHeight="1" x14ac:dyDescent="0.2">
      <c r="A35" s="19"/>
      <c r="B35" s="19"/>
      <c r="C35" s="19"/>
      <c r="D35" s="12"/>
      <c r="E35" s="15"/>
      <c r="G35" s="113"/>
    </row>
    <row r="36" spans="1:15" ht="13.5" customHeight="1" x14ac:dyDescent="0.2">
      <c r="A36" s="19"/>
      <c r="B36" s="19"/>
      <c r="C36" s="19"/>
      <c r="D36" s="12"/>
      <c r="E36" s="15"/>
      <c r="G36" s="113"/>
    </row>
    <row r="37" spans="1:15" ht="13.5" customHeight="1" x14ac:dyDescent="0.2">
      <c r="A37" s="19"/>
      <c r="B37" s="19"/>
      <c r="C37" s="19"/>
      <c r="D37" s="12"/>
      <c r="E37" s="15"/>
      <c r="G37" s="113"/>
    </row>
    <row r="38" spans="1:15" s="4" customFormat="1" ht="13.5" customHeight="1" x14ac:dyDescent="0.2">
      <c r="A38" s="19"/>
      <c r="B38" s="19"/>
      <c r="C38" s="19"/>
      <c r="D38" s="12"/>
      <c r="E38" s="15"/>
      <c r="G38" s="113"/>
      <c r="J38" s="3"/>
      <c r="K38" s="3"/>
      <c r="L38" s="3"/>
      <c r="M38" s="3"/>
      <c r="N38" s="3"/>
      <c r="O38" s="3"/>
    </row>
    <row r="39" spans="1:15" ht="13.5" customHeight="1" x14ac:dyDescent="0.2">
      <c r="A39" s="19"/>
      <c r="B39" s="19"/>
      <c r="C39" s="19"/>
      <c r="D39" s="12"/>
      <c r="E39" s="15"/>
      <c r="G39" s="113"/>
    </row>
    <row r="40" spans="1:15" s="10" customFormat="1" ht="13.5" customHeight="1" x14ac:dyDescent="0.2">
      <c r="A40" s="19"/>
      <c r="B40" s="19"/>
      <c r="C40" s="19"/>
      <c r="D40" s="12"/>
      <c r="E40" s="15"/>
      <c r="G40" s="113"/>
      <c r="J40" s="3"/>
      <c r="K40" s="3"/>
      <c r="L40" s="3"/>
      <c r="M40" s="3"/>
      <c r="N40" s="3"/>
      <c r="O40" s="3"/>
    </row>
    <row r="41" spans="1:15" ht="13.5" customHeight="1" x14ac:dyDescent="0.2">
      <c r="A41"/>
      <c r="B41"/>
      <c r="C41"/>
      <c r="D41"/>
      <c r="E41"/>
      <c r="F41"/>
      <c r="G41" s="113"/>
    </row>
    <row r="42" spans="1:15" ht="13.5" customHeight="1" x14ac:dyDescent="0.2">
      <c r="A42"/>
      <c r="B42"/>
      <c r="C42"/>
      <c r="D42"/>
      <c r="E42"/>
      <c r="F42"/>
    </row>
    <row r="43" spans="1:15" ht="13.5" customHeight="1" x14ac:dyDescent="0.2">
      <c r="A43"/>
      <c r="B43"/>
      <c r="C43"/>
      <c r="D43"/>
      <c r="E43"/>
      <c r="F43"/>
    </row>
    <row r="44" spans="1:15" ht="14.1" hidden="1" customHeight="1" x14ac:dyDescent="0.2">
      <c r="A44" s="10"/>
      <c r="B44" s="10"/>
      <c r="C44" s="10"/>
    </row>
    <row r="45" spans="1:15" ht="14.1" hidden="1" customHeight="1" x14ac:dyDescent="0.2"/>
    <row r="46" spans="1:15" ht="14.1" hidden="1" customHeight="1" x14ac:dyDescent="0.2">
      <c r="A46" s="19"/>
      <c r="B46" s="19"/>
      <c r="C46" s="19"/>
    </row>
    <row r="47" spans="1:15" ht="14.1" hidden="1" customHeight="1" x14ac:dyDescent="0.2">
      <c r="A47" s="19"/>
      <c r="B47" s="19"/>
      <c r="C47" s="19"/>
    </row>
    <row r="48" spans="1:15" ht="14.1" hidden="1" customHeight="1" x14ac:dyDescent="0.2">
      <c r="A48" s="19"/>
      <c r="B48" s="19"/>
      <c r="C48" s="19"/>
    </row>
    <row r="49" ht="14.1" hidden="1" customHeight="1" x14ac:dyDescent="0.2"/>
    <row r="50" ht="14.1" hidden="1" customHeight="1" x14ac:dyDescent="0.2"/>
    <row r="51" ht="14.1" hidden="1" customHeight="1" x14ac:dyDescent="0.2"/>
    <row r="52" ht="14.1" hidden="1" customHeight="1" x14ac:dyDescent="0.2"/>
    <row r="53" ht="14.1" hidden="1" customHeight="1" x14ac:dyDescent="0.2"/>
    <row r="54" ht="14.1" hidden="1" customHeight="1" x14ac:dyDescent="0.2"/>
    <row r="55" ht="14.1" hidden="1" customHeight="1" x14ac:dyDescent="0.2"/>
    <row r="56" ht="14.1" hidden="1" customHeight="1" x14ac:dyDescent="0.2"/>
    <row r="57" ht="14.1" hidden="1" customHeight="1" x14ac:dyDescent="0.2"/>
    <row r="58" ht="14.1" hidden="1" customHeight="1" x14ac:dyDescent="0.2"/>
    <row r="59" ht="14.1" hidden="1" customHeight="1" x14ac:dyDescent="0.2"/>
    <row r="60" ht="14.1" hidden="1" customHeight="1" x14ac:dyDescent="0.2"/>
    <row r="61" ht="14.1" hidden="1" customHeight="1" x14ac:dyDescent="0.2"/>
    <row r="62" ht="14.1" hidden="1" customHeight="1" x14ac:dyDescent="0.2"/>
    <row r="63" ht="14.1" hidden="1" customHeight="1" x14ac:dyDescent="0.2"/>
    <row r="64" ht="14.1" hidden="1" customHeight="1" x14ac:dyDescent="0.2"/>
    <row r="65" ht="14.1" hidden="1" customHeight="1" x14ac:dyDescent="0.2"/>
    <row r="66" ht="14.1" hidden="1" customHeight="1" x14ac:dyDescent="0.2"/>
    <row r="67" ht="14.1" hidden="1" customHeight="1" x14ac:dyDescent="0.2"/>
    <row r="68" ht="14.1" hidden="1" customHeight="1" x14ac:dyDescent="0.2"/>
    <row r="69" ht="14.1" hidden="1" customHeight="1" x14ac:dyDescent="0.2"/>
    <row r="70" ht="14.1" hidden="1" customHeight="1" x14ac:dyDescent="0.2"/>
    <row r="71" ht="14.1" hidden="1" customHeight="1" x14ac:dyDescent="0.2"/>
    <row r="72" ht="14.1" hidden="1" customHeight="1" x14ac:dyDescent="0.2"/>
    <row r="73" ht="14.1" hidden="1" customHeight="1" x14ac:dyDescent="0.2"/>
    <row r="74" ht="14.1" hidden="1" customHeight="1" x14ac:dyDescent="0.2"/>
    <row r="75" ht="14.1" hidden="1" customHeight="1" x14ac:dyDescent="0.2"/>
    <row r="76" ht="14.1" hidden="1" customHeight="1" x14ac:dyDescent="0.2"/>
    <row r="77" ht="14.1" hidden="1" customHeight="1" x14ac:dyDescent="0.2"/>
    <row r="78" ht="14.1" hidden="1" customHeight="1" x14ac:dyDescent="0.2"/>
    <row r="79" ht="14.1" hidden="1" customHeight="1" x14ac:dyDescent="0.2"/>
    <row r="80" ht="14.1" hidden="1" customHeight="1" x14ac:dyDescent="0.2"/>
    <row r="81" ht="14.1" hidden="1" customHeight="1" x14ac:dyDescent="0.2"/>
    <row r="82" ht="14.1" hidden="1" customHeight="1" x14ac:dyDescent="0.2"/>
    <row r="83" ht="14.1" hidden="1" customHeight="1" x14ac:dyDescent="0.2"/>
    <row r="84" ht="14.1" hidden="1" customHeight="1" x14ac:dyDescent="0.2"/>
    <row r="85" ht="14.1" hidden="1" customHeight="1" x14ac:dyDescent="0.2"/>
    <row r="86" ht="14.1" hidden="1" customHeight="1" x14ac:dyDescent="0.2"/>
    <row r="87" ht="14.1" hidden="1" customHeight="1" x14ac:dyDescent="0.2"/>
    <row r="88" ht="14.1" hidden="1" customHeight="1" x14ac:dyDescent="0.2"/>
    <row r="89" ht="14.1" hidden="1" customHeight="1" x14ac:dyDescent="0.2"/>
    <row r="90" ht="14.1" hidden="1" customHeight="1" x14ac:dyDescent="0.2"/>
    <row r="91" ht="14.1" hidden="1" customHeight="1" x14ac:dyDescent="0.2"/>
    <row r="92" ht="14.1" hidden="1" customHeight="1" x14ac:dyDescent="0.2"/>
    <row r="93" ht="14.1" hidden="1" customHeight="1" x14ac:dyDescent="0.2"/>
    <row r="94" ht="14.1" hidden="1" customHeight="1" x14ac:dyDescent="0.2"/>
    <row r="95" ht="14.1" hidden="1" customHeight="1" x14ac:dyDescent="0.2"/>
    <row r="96" ht="14.1" hidden="1" customHeight="1" x14ac:dyDescent="0.2"/>
    <row r="97" ht="14.1" hidden="1" customHeight="1" x14ac:dyDescent="0.2"/>
    <row r="98" ht="14.1" hidden="1" customHeight="1" x14ac:dyDescent="0.2"/>
    <row r="99" ht="14.1" hidden="1" customHeight="1" x14ac:dyDescent="0.2"/>
    <row r="100" ht="14.1" hidden="1" customHeight="1" x14ac:dyDescent="0.2"/>
    <row r="101" ht="14.1" hidden="1" customHeight="1" x14ac:dyDescent="0.2"/>
    <row r="102" ht="14.1" hidden="1" customHeight="1" x14ac:dyDescent="0.2"/>
    <row r="103" ht="14.1" hidden="1" customHeight="1" x14ac:dyDescent="0.2"/>
    <row r="104" ht="14.1" hidden="1" customHeight="1" x14ac:dyDescent="0.2"/>
    <row r="105" ht="14.1" hidden="1" customHeight="1" x14ac:dyDescent="0.2"/>
    <row r="106" ht="14.1" hidden="1" customHeight="1" x14ac:dyDescent="0.2"/>
    <row r="107" ht="14.1" hidden="1" customHeight="1" x14ac:dyDescent="0.2"/>
    <row r="108" ht="14.1" hidden="1" customHeight="1" x14ac:dyDescent="0.2"/>
    <row r="109" ht="14.1" hidden="1" customHeight="1" x14ac:dyDescent="0.2"/>
    <row r="110" ht="14.1" hidden="1" customHeight="1" x14ac:dyDescent="0.2"/>
    <row r="111" ht="14.1" hidden="1" customHeight="1" x14ac:dyDescent="0.2"/>
    <row r="112" ht="14.1" hidden="1" customHeight="1" x14ac:dyDescent="0.2"/>
    <row r="113" ht="14.1" hidden="1" customHeight="1" x14ac:dyDescent="0.2"/>
    <row r="114" ht="14.1" hidden="1" customHeight="1" x14ac:dyDescent="0.2"/>
    <row r="115" ht="14.1" hidden="1" customHeight="1" x14ac:dyDescent="0.2"/>
    <row r="116" ht="14.1" hidden="1" customHeight="1" x14ac:dyDescent="0.2"/>
    <row r="117" ht="14.1" hidden="1" customHeight="1" x14ac:dyDescent="0.2"/>
    <row r="118" ht="14.1" hidden="1" customHeight="1" x14ac:dyDescent="0.2"/>
    <row r="119" ht="14.1" hidden="1" customHeight="1" x14ac:dyDescent="0.2"/>
    <row r="120" ht="14.1" hidden="1" customHeight="1" x14ac:dyDescent="0.2"/>
    <row r="121" ht="14.1" hidden="1" customHeight="1" x14ac:dyDescent="0.2"/>
    <row r="122" ht="14.1" hidden="1" customHeight="1" x14ac:dyDescent="0.2"/>
    <row r="123" ht="14.1" hidden="1" customHeight="1" x14ac:dyDescent="0.2"/>
    <row r="124" ht="14.1" hidden="1" customHeight="1" x14ac:dyDescent="0.2"/>
    <row r="125" ht="14.1" hidden="1" customHeight="1" x14ac:dyDescent="0.2"/>
    <row r="126" ht="14.1" hidden="1" customHeight="1" x14ac:dyDescent="0.2"/>
    <row r="127" ht="14.1" hidden="1" customHeight="1" x14ac:dyDescent="0.2"/>
    <row r="128" ht="14.1" hidden="1" customHeight="1" x14ac:dyDescent="0.2"/>
    <row r="129" ht="14.1" hidden="1" customHeight="1" x14ac:dyDescent="0.2"/>
    <row r="130" ht="14.1" hidden="1" customHeight="1" x14ac:dyDescent="0.2"/>
    <row r="131" ht="14.1" hidden="1" customHeight="1" x14ac:dyDescent="0.2"/>
    <row r="132" ht="14.1" hidden="1" customHeight="1" x14ac:dyDescent="0.2"/>
    <row r="133" ht="14.1" hidden="1" customHeight="1" x14ac:dyDescent="0.2"/>
    <row r="134" ht="14.1" hidden="1" customHeight="1" x14ac:dyDescent="0.2"/>
    <row r="135" ht="14.1" hidden="1" customHeight="1" x14ac:dyDescent="0.2"/>
    <row r="136" ht="14.1" hidden="1" customHeight="1" x14ac:dyDescent="0.2"/>
    <row r="137" ht="14.1" hidden="1" customHeight="1" x14ac:dyDescent="0.2"/>
    <row r="138" ht="14.1" hidden="1" customHeight="1" x14ac:dyDescent="0.2"/>
    <row r="139" ht="14.1" hidden="1" customHeight="1" x14ac:dyDescent="0.2"/>
    <row r="140" ht="14.1" hidden="1" customHeight="1" x14ac:dyDescent="0.2"/>
    <row r="141" ht="14.1" hidden="1" customHeight="1" x14ac:dyDescent="0.2"/>
    <row r="142" ht="14.1" hidden="1" customHeight="1" x14ac:dyDescent="0.2"/>
    <row r="143" ht="14.1" hidden="1" customHeight="1" x14ac:dyDescent="0.2"/>
    <row r="144" ht="14.1" hidden="1" customHeight="1" x14ac:dyDescent="0.2"/>
    <row r="145" ht="14.1" hidden="1" customHeight="1" x14ac:dyDescent="0.2"/>
    <row r="146" ht="14.1" hidden="1" customHeight="1" x14ac:dyDescent="0.2"/>
    <row r="147" ht="14.1" hidden="1" customHeight="1" x14ac:dyDescent="0.2"/>
    <row r="148" ht="14.1" hidden="1" customHeight="1" x14ac:dyDescent="0.2"/>
    <row r="149" ht="14.1" hidden="1" customHeight="1" x14ac:dyDescent="0.2"/>
    <row r="150" ht="14.1" hidden="1" customHeight="1" x14ac:dyDescent="0.2"/>
    <row r="151" ht="14.1" hidden="1" customHeight="1" x14ac:dyDescent="0.2"/>
    <row r="152" ht="14.1" hidden="1" customHeight="1" x14ac:dyDescent="0.2"/>
    <row r="153" ht="14.1" hidden="1" customHeight="1" x14ac:dyDescent="0.2"/>
    <row r="154" ht="14.1" hidden="1" customHeight="1" x14ac:dyDescent="0.2"/>
    <row r="155" ht="14.1" hidden="1" customHeight="1" x14ac:dyDescent="0.2"/>
    <row r="156" ht="14.1" hidden="1" customHeight="1" x14ac:dyDescent="0.2"/>
    <row r="157" ht="14.1" hidden="1" customHeight="1" x14ac:dyDescent="0.2"/>
    <row r="158" ht="14.1" hidden="1" customHeight="1" x14ac:dyDescent="0.2"/>
    <row r="159" ht="14.1" hidden="1" customHeight="1" x14ac:dyDescent="0.2"/>
    <row r="160" ht="14.1" hidden="1" customHeight="1" x14ac:dyDescent="0.2"/>
    <row r="161" ht="14.1" hidden="1" customHeight="1" x14ac:dyDescent="0.2"/>
    <row r="162" ht="14.1" hidden="1" customHeight="1" x14ac:dyDescent="0.2"/>
    <row r="163" ht="14.1" hidden="1" customHeight="1" x14ac:dyDescent="0.2"/>
    <row r="164" ht="14.1" hidden="1" customHeight="1" x14ac:dyDescent="0.2"/>
    <row r="165" ht="14.1" hidden="1" customHeight="1" x14ac:dyDescent="0.2"/>
    <row r="166" ht="14.1" hidden="1" customHeight="1" x14ac:dyDescent="0.2"/>
    <row r="167" ht="14.1" hidden="1" customHeight="1" x14ac:dyDescent="0.2"/>
    <row r="168" ht="14.1" hidden="1" customHeight="1" x14ac:dyDescent="0.2"/>
    <row r="169" ht="14.1" hidden="1" customHeight="1" x14ac:dyDescent="0.2"/>
    <row r="170" ht="14.1" hidden="1" customHeight="1" x14ac:dyDescent="0.2"/>
    <row r="171" ht="14.1" hidden="1" customHeight="1" x14ac:dyDescent="0.2"/>
    <row r="172" ht="14.1" hidden="1" customHeight="1" x14ac:dyDescent="0.2"/>
    <row r="173" ht="14.1" hidden="1" customHeight="1" x14ac:dyDescent="0.2"/>
    <row r="174" ht="14.1" hidden="1" customHeight="1" x14ac:dyDescent="0.2"/>
    <row r="175" ht="14.1" hidden="1" customHeight="1" x14ac:dyDescent="0.2"/>
    <row r="176" ht="14.1" hidden="1" customHeight="1" x14ac:dyDescent="0.2"/>
    <row r="177" ht="14.1" hidden="1" customHeight="1" x14ac:dyDescent="0.2"/>
    <row r="178" ht="14.1" hidden="1" customHeight="1" x14ac:dyDescent="0.2"/>
    <row r="179" ht="14.1" hidden="1" customHeight="1" x14ac:dyDescent="0.2"/>
    <row r="180" ht="14.1" hidden="1" customHeight="1" x14ac:dyDescent="0.2"/>
    <row r="181" ht="14.1" hidden="1" customHeight="1" x14ac:dyDescent="0.2"/>
    <row r="182" ht="14.1" hidden="1" customHeight="1" x14ac:dyDescent="0.2"/>
    <row r="183" ht="14.1" hidden="1" customHeight="1" x14ac:dyDescent="0.2"/>
    <row r="184" ht="14.1" hidden="1" customHeight="1" x14ac:dyDescent="0.2"/>
    <row r="185" ht="14.1" hidden="1" customHeight="1" x14ac:dyDescent="0.2"/>
    <row r="186" ht="14.1" hidden="1" customHeight="1" x14ac:dyDescent="0.2"/>
    <row r="187" ht="14.1" hidden="1" customHeight="1" x14ac:dyDescent="0.2"/>
    <row r="188" ht="14.1" hidden="1" customHeight="1" x14ac:dyDescent="0.2"/>
    <row r="189" ht="14.1" hidden="1" customHeight="1" x14ac:dyDescent="0.2"/>
    <row r="190" ht="14.1" hidden="1" customHeight="1" x14ac:dyDescent="0.2"/>
    <row r="191" ht="14.1" hidden="1" customHeight="1" x14ac:dyDescent="0.2"/>
    <row r="192" ht="14.1" hidden="1" customHeight="1" x14ac:dyDescent="0.2"/>
    <row r="193" ht="14.1" hidden="1" customHeight="1" x14ac:dyDescent="0.2"/>
    <row r="194" ht="14.1" hidden="1" customHeight="1" x14ac:dyDescent="0.2"/>
    <row r="195" ht="14.1" hidden="1" customHeight="1" x14ac:dyDescent="0.2"/>
    <row r="196" ht="14.1" hidden="1" customHeight="1" x14ac:dyDescent="0.2"/>
    <row r="197" ht="14.1" hidden="1" customHeight="1" x14ac:dyDescent="0.2"/>
    <row r="198" ht="14.1" hidden="1" customHeight="1" x14ac:dyDescent="0.2"/>
    <row r="199" ht="14.1" hidden="1" customHeight="1" x14ac:dyDescent="0.2"/>
    <row r="200" ht="14.1" hidden="1" customHeight="1" x14ac:dyDescent="0.2"/>
    <row r="201" ht="14.1" hidden="1" customHeight="1" x14ac:dyDescent="0.2"/>
    <row r="202" ht="14.1" hidden="1" customHeight="1" x14ac:dyDescent="0.2"/>
    <row r="203" ht="14.1" hidden="1" customHeight="1" x14ac:dyDescent="0.2"/>
    <row r="204" ht="14.1" hidden="1" customHeight="1" x14ac:dyDescent="0.2"/>
    <row r="205" ht="14.1" hidden="1" customHeight="1" x14ac:dyDescent="0.2"/>
    <row r="206" ht="14.1" hidden="1" customHeight="1" x14ac:dyDescent="0.2"/>
    <row r="207" ht="14.1" hidden="1" customHeight="1" x14ac:dyDescent="0.2"/>
    <row r="208" ht="14.1" hidden="1" customHeight="1" x14ac:dyDescent="0.2"/>
    <row r="209" ht="14.1" hidden="1" customHeight="1" x14ac:dyDescent="0.2"/>
    <row r="210" ht="14.1" hidden="1" customHeight="1" x14ac:dyDescent="0.2"/>
    <row r="211" ht="14.1" hidden="1" customHeight="1" x14ac:dyDescent="0.2"/>
    <row r="212" ht="14.1" hidden="1" customHeight="1" x14ac:dyDescent="0.2"/>
    <row r="213" ht="14.1" hidden="1" customHeight="1" x14ac:dyDescent="0.2"/>
    <row r="214" ht="14.1" hidden="1" customHeight="1" x14ac:dyDescent="0.2"/>
    <row r="215" ht="14.1" hidden="1" customHeight="1" x14ac:dyDescent="0.2"/>
    <row r="216" ht="14.1" hidden="1" customHeight="1" x14ac:dyDescent="0.2"/>
    <row r="217" ht="14.1" hidden="1" customHeight="1" x14ac:dyDescent="0.2"/>
    <row r="218" ht="14.1" hidden="1" customHeight="1" x14ac:dyDescent="0.2"/>
    <row r="219" ht="14.1" hidden="1" customHeight="1" x14ac:dyDescent="0.2"/>
    <row r="220" ht="14.1" hidden="1" customHeight="1" x14ac:dyDescent="0.2"/>
    <row r="221" ht="14.1" hidden="1" customHeight="1" x14ac:dyDescent="0.2"/>
    <row r="222" ht="14.1" hidden="1" customHeight="1" x14ac:dyDescent="0.2"/>
    <row r="223" ht="14.1" hidden="1" customHeight="1" x14ac:dyDescent="0.2"/>
    <row r="224" ht="14.1" hidden="1" customHeight="1" x14ac:dyDescent="0.2"/>
    <row r="225" ht="14.1" hidden="1" customHeight="1" x14ac:dyDescent="0.2"/>
    <row r="226" ht="14.1" hidden="1" customHeight="1" x14ac:dyDescent="0.2"/>
    <row r="227" ht="14.1" hidden="1" customHeight="1" x14ac:dyDescent="0.2"/>
    <row r="228" ht="14.1" hidden="1" customHeight="1" x14ac:dyDescent="0.2"/>
    <row r="229" ht="14.1" hidden="1" customHeight="1" x14ac:dyDescent="0.2"/>
    <row r="230" ht="14.1" hidden="1" customHeight="1" x14ac:dyDescent="0.2"/>
    <row r="231" ht="14.1" hidden="1" customHeight="1" x14ac:dyDescent="0.2"/>
    <row r="232" ht="14.1" hidden="1" customHeight="1" x14ac:dyDescent="0.2"/>
    <row r="233" ht="14.1" hidden="1" customHeight="1" x14ac:dyDescent="0.2"/>
    <row r="234" ht="14.1" hidden="1" customHeight="1" x14ac:dyDescent="0.2"/>
    <row r="235" ht="14.1" hidden="1" customHeight="1" x14ac:dyDescent="0.2"/>
    <row r="236" ht="14.1" hidden="1" customHeight="1" x14ac:dyDescent="0.2"/>
    <row r="237" ht="14.1" hidden="1" customHeight="1" x14ac:dyDescent="0.2"/>
    <row r="238" ht="14.1" hidden="1" customHeight="1" x14ac:dyDescent="0.2"/>
    <row r="239" ht="14.1" hidden="1" customHeight="1" x14ac:dyDescent="0.2"/>
    <row r="240" ht="14.1" hidden="1" customHeight="1" x14ac:dyDescent="0.2"/>
    <row r="241" ht="14.1" hidden="1" customHeight="1" x14ac:dyDescent="0.2"/>
    <row r="242" ht="14.1" hidden="1" customHeight="1" x14ac:dyDescent="0.2"/>
    <row r="243" ht="14.1" hidden="1" customHeight="1" x14ac:dyDescent="0.2"/>
    <row r="244" ht="14.1" hidden="1" customHeight="1" x14ac:dyDescent="0.2"/>
    <row r="245" ht="14.1" hidden="1" customHeight="1" x14ac:dyDescent="0.2"/>
    <row r="246" ht="14.1" hidden="1" customHeight="1" x14ac:dyDescent="0.2"/>
    <row r="247" ht="14.1" hidden="1" customHeight="1" x14ac:dyDescent="0.2"/>
    <row r="248" ht="14.1" hidden="1" customHeight="1" x14ac:dyDescent="0.2"/>
    <row r="249" ht="14.1" hidden="1" customHeight="1" x14ac:dyDescent="0.2"/>
    <row r="250" ht="14.1" hidden="1" customHeight="1" x14ac:dyDescent="0.2"/>
    <row r="251" ht="14.1" hidden="1" customHeight="1" x14ac:dyDescent="0.2"/>
    <row r="252" ht="14.1" hidden="1" customHeight="1" x14ac:dyDescent="0.2"/>
    <row r="253" ht="14.1" hidden="1" customHeight="1" x14ac:dyDescent="0.2"/>
    <row r="254" ht="14.1" hidden="1" customHeight="1" x14ac:dyDescent="0.2"/>
    <row r="255" ht="14.1" hidden="1" customHeight="1" x14ac:dyDescent="0.2"/>
    <row r="256" ht="14.1" hidden="1" customHeight="1" x14ac:dyDescent="0.2"/>
    <row r="257" ht="14.1" hidden="1" customHeight="1" x14ac:dyDescent="0.2"/>
    <row r="258" ht="14.1" hidden="1" customHeight="1" x14ac:dyDescent="0.2"/>
    <row r="259" ht="14.1" hidden="1" customHeight="1" x14ac:dyDescent="0.2"/>
    <row r="260" ht="14.1" hidden="1" customHeight="1" x14ac:dyDescent="0.2"/>
    <row r="261" ht="14.1" hidden="1" customHeight="1" x14ac:dyDescent="0.2"/>
    <row r="262" ht="14.1" hidden="1" customHeight="1" x14ac:dyDescent="0.2"/>
    <row r="263" ht="14.1" hidden="1" customHeight="1" x14ac:dyDescent="0.2"/>
    <row r="264" ht="14.1" hidden="1" customHeight="1" x14ac:dyDescent="0.2"/>
    <row r="265" ht="14.1" hidden="1" customHeight="1" x14ac:dyDescent="0.2"/>
    <row r="266" ht="14.1" hidden="1" customHeight="1" x14ac:dyDescent="0.2"/>
    <row r="267" ht="14.1" hidden="1" customHeight="1" x14ac:dyDescent="0.2"/>
    <row r="268" ht="14.1" hidden="1" customHeight="1" x14ac:dyDescent="0.2"/>
    <row r="269" ht="14.1" hidden="1" customHeight="1" x14ac:dyDescent="0.2"/>
    <row r="270" ht="14.1" hidden="1" customHeight="1" x14ac:dyDescent="0.2"/>
    <row r="271" ht="14.1" hidden="1" customHeight="1" x14ac:dyDescent="0.2"/>
    <row r="272" ht="14.1" hidden="1" customHeight="1" x14ac:dyDescent="0.2"/>
    <row r="273" ht="14.1" hidden="1" customHeight="1" x14ac:dyDescent="0.2"/>
    <row r="274" ht="14.1" hidden="1" customHeight="1" x14ac:dyDescent="0.2"/>
    <row r="275" ht="14.1" hidden="1" customHeight="1" x14ac:dyDescent="0.2"/>
    <row r="276" ht="14.1" hidden="1" customHeight="1" x14ac:dyDescent="0.2"/>
    <row r="277" ht="14.1" hidden="1" customHeight="1" x14ac:dyDescent="0.2"/>
    <row r="278" ht="14.1" hidden="1" customHeight="1" x14ac:dyDescent="0.2"/>
    <row r="279" ht="14.1" hidden="1" customHeight="1" x14ac:dyDescent="0.2"/>
    <row r="280" ht="14.1" hidden="1" customHeight="1" x14ac:dyDescent="0.2"/>
    <row r="281" ht="14.1" hidden="1" customHeight="1" x14ac:dyDescent="0.2"/>
    <row r="282" ht="14.1" hidden="1" customHeight="1" x14ac:dyDescent="0.2"/>
    <row r="283" ht="14.1" hidden="1" customHeight="1" x14ac:dyDescent="0.2"/>
    <row r="284" ht="14.1" hidden="1" customHeight="1" x14ac:dyDescent="0.2"/>
    <row r="285" ht="14.1" hidden="1" customHeight="1" x14ac:dyDescent="0.2"/>
    <row r="286" ht="14.1" hidden="1" customHeight="1" x14ac:dyDescent="0.2"/>
    <row r="287" ht="14.1" hidden="1" customHeight="1" x14ac:dyDescent="0.2"/>
    <row r="288" ht="14.1" hidden="1" customHeight="1" x14ac:dyDescent="0.2"/>
    <row r="289" ht="14.1" hidden="1" customHeight="1" x14ac:dyDescent="0.2"/>
    <row r="290" ht="14.1" hidden="1" customHeight="1" x14ac:dyDescent="0.2"/>
    <row r="291" ht="14.1" hidden="1" customHeight="1" x14ac:dyDescent="0.2"/>
    <row r="292" ht="14.1" hidden="1" customHeight="1" x14ac:dyDescent="0.2"/>
    <row r="293" ht="14.1" hidden="1" customHeight="1" x14ac:dyDescent="0.2"/>
    <row r="294" ht="14.1" hidden="1" customHeight="1" x14ac:dyDescent="0.2"/>
    <row r="295" ht="14.1" hidden="1" customHeight="1" x14ac:dyDescent="0.2"/>
    <row r="296" ht="14.1" hidden="1" customHeight="1" x14ac:dyDescent="0.2"/>
    <row r="297" ht="14.1" hidden="1" customHeight="1" x14ac:dyDescent="0.2"/>
    <row r="298" ht="14.1" hidden="1" customHeight="1" x14ac:dyDescent="0.2"/>
    <row r="299" ht="14.1" hidden="1" customHeight="1" x14ac:dyDescent="0.2"/>
    <row r="300" ht="14.1" hidden="1" customHeight="1" x14ac:dyDescent="0.2"/>
    <row r="301" ht="14.1" hidden="1" customHeight="1" x14ac:dyDescent="0.2"/>
    <row r="302" ht="14.1" hidden="1" customHeight="1" x14ac:dyDescent="0.2"/>
    <row r="303" ht="14.1" hidden="1" customHeight="1" x14ac:dyDescent="0.2"/>
    <row r="304" ht="11.25" hidden="1" customHeight="1" x14ac:dyDescent="0.2"/>
    <row r="305" ht="11.25" hidden="1" customHeight="1" x14ac:dyDescent="0.2"/>
    <row r="306" ht="11.25" hidden="1" customHeight="1" x14ac:dyDescent="0.2"/>
    <row r="307" ht="11.25" hidden="1" customHeight="1" x14ac:dyDescent="0.2"/>
    <row r="308" ht="11.25" hidden="1" customHeight="1" x14ac:dyDescent="0.2"/>
    <row r="309" ht="11.25" hidden="1" customHeight="1" x14ac:dyDescent="0.2"/>
    <row r="310" ht="11.25" hidden="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T33"/>
  <sheetViews>
    <sheetView zoomScaleNormal="100" workbookViewId="0"/>
  </sheetViews>
  <sheetFormatPr baseColWidth="10" defaultColWidth="11.42578125" defaultRowHeight="12.75" x14ac:dyDescent="0.2"/>
  <cols>
    <col min="1" max="1" width="28.5703125" style="28" customWidth="1"/>
    <col min="2" max="6" width="12.7109375" style="28" customWidth="1"/>
    <col min="7" max="7" width="11.42578125" style="28" customWidth="1"/>
    <col min="8" max="8" width="17.7109375" style="28" customWidth="1"/>
    <col min="9" max="9" width="11.42578125" style="28" customWidth="1"/>
    <col min="10" max="16383" width="11.42578125" style="28"/>
    <col min="16384" max="16384" width="12.5703125" style="28" customWidth="1"/>
  </cols>
  <sheetData>
    <row r="1" spans="1:20" s="3" customFormat="1" ht="14.1" customHeight="1" thickBot="1" x14ac:dyDescent="0.25">
      <c r="A1" s="1" t="s">
        <v>212</v>
      </c>
      <c r="B1" s="2"/>
      <c r="C1" s="2"/>
      <c r="D1" s="2"/>
      <c r="E1" s="2"/>
      <c r="F1" s="2"/>
    </row>
    <row r="2" spans="1:20" s="3" customFormat="1" ht="14.1" customHeight="1" x14ac:dyDescent="0.2">
      <c r="A2" s="59"/>
      <c r="B2" s="59"/>
      <c r="C2" s="59"/>
      <c r="D2" s="59"/>
      <c r="I2" s="119" t="s">
        <v>248</v>
      </c>
    </row>
    <row r="3" spans="1:20" s="3" customFormat="1" ht="14.1" customHeight="1" x14ac:dyDescent="0.2">
      <c r="A3" s="22" t="s">
        <v>210</v>
      </c>
      <c r="B3" s="59"/>
      <c r="C3" s="59"/>
      <c r="D3" s="59"/>
    </row>
    <row r="4" spans="1:20" s="3" customFormat="1" ht="14.1" customHeight="1" x14ac:dyDescent="0.2">
      <c r="A4" s="59"/>
      <c r="B4" s="59"/>
      <c r="C4" s="59"/>
      <c r="D4" s="59"/>
    </row>
    <row r="5" spans="1:20" s="3" customFormat="1" ht="14.1" customHeight="1" x14ac:dyDescent="0.2">
      <c r="A5" s="22" t="s">
        <v>197</v>
      </c>
    </row>
    <row r="6" spans="1:20" s="3" customFormat="1" ht="14.1" customHeight="1" x14ac:dyDescent="0.2">
      <c r="A6" s="4"/>
    </row>
    <row r="7" spans="1:20" s="46" customFormat="1" ht="15.95" customHeight="1" x14ac:dyDescent="0.15">
      <c r="A7" s="42"/>
      <c r="B7" s="42">
        <v>2012</v>
      </c>
      <c r="C7" s="42">
        <v>2013</v>
      </c>
      <c r="D7" s="42">
        <v>2014</v>
      </c>
      <c r="E7" s="42">
        <v>2015</v>
      </c>
      <c r="F7" s="42">
        <v>2016</v>
      </c>
    </row>
    <row r="8" spans="1:20" s="46" customFormat="1" ht="14.1" customHeight="1" x14ac:dyDescent="0.2"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46" customFormat="1" ht="14.1" customHeight="1" x14ac:dyDescent="0.2">
      <c r="A9" s="23" t="s">
        <v>20</v>
      </c>
      <c r="B9" s="12">
        <f>SUM(B10:B24)</f>
        <v>800</v>
      </c>
      <c r="C9" s="12">
        <f>SUM(C10:C24)</f>
        <v>807</v>
      </c>
      <c r="D9" s="12">
        <f>SUM(D10:D24)</f>
        <v>809</v>
      </c>
      <c r="E9" s="12">
        <f>SUM(E10:E24)</f>
        <v>812</v>
      </c>
      <c r="F9" s="12">
        <f>SUM(F10:F24)</f>
        <v>816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4.1" customHeight="1" x14ac:dyDescent="0.2">
      <c r="A10" s="19" t="s">
        <v>218</v>
      </c>
      <c r="B10" s="12">
        <v>10</v>
      </c>
      <c r="C10" s="12">
        <v>10</v>
      </c>
      <c r="D10" s="12">
        <v>10</v>
      </c>
      <c r="E10" s="12">
        <v>10</v>
      </c>
      <c r="F10" s="12">
        <v>10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4.1" customHeight="1" x14ac:dyDescent="0.2">
      <c r="A11" s="19" t="s">
        <v>198</v>
      </c>
      <c r="B11" s="12">
        <v>10</v>
      </c>
      <c r="C11" s="12">
        <v>10</v>
      </c>
      <c r="D11" s="12">
        <v>10</v>
      </c>
      <c r="E11" s="12">
        <v>10</v>
      </c>
      <c r="F11" s="12">
        <v>10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4.1" customHeight="1" x14ac:dyDescent="0.2">
      <c r="A12" s="19" t="s">
        <v>199</v>
      </c>
      <c r="B12" s="12">
        <v>3</v>
      </c>
      <c r="C12" s="12">
        <v>3</v>
      </c>
      <c r="D12" s="12">
        <v>3</v>
      </c>
      <c r="E12" s="12">
        <v>3</v>
      </c>
      <c r="F12" s="12">
        <v>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4.1" customHeight="1" x14ac:dyDescent="0.2">
      <c r="A13" s="19" t="s">
        <v>122</v>
      </c>
      <c r="B13" s="12">
        <v>10</v>
      </c>
      <c r="C13" s="12">
        <v>10</v>
      </c>
      <c r="D13" s="12">
        <v>10</v>
      </c>
      <c r="E13" s="12">
        <v>10</v>
      </c>
      <c r="F13" s="12">
        <v>10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4.1" customHeight="1" x14ac:dyDescent="0.2">
      <c r="A14" s="19" t="s">
        <v>219</v>
      </c>
      <c r="B14" s="12">
        <v>12</v>
      </c>
      <c r="C14" s="12">
        <v>12</v>
      </c>
      <c r="D14" s="12">
        <v>12</v>
      </c>
      <c r="E14" s="12">
        <v>12</v>
      </c>
      <c r="F14" s="12">
        <v>14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4.1" customHeight="1" x14ac:dyDescent="0.2">
      <c r="A15" s="19" t="s">
        <v>42</v>
      </c>
      <c r="B15" s="12">
        <v>7</v>
      </c>
      <c r="C15" s="12">
        <v>7</v>
      </c>
      <c r="D15" s="12">
        <v>7</v>
      </c>
      <c r="E15" s="12">
        <v>7</v>
      </c>
      <c r="F15" s="12">
        <v>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4.1" customHeight="1" x14ac:dyDescent="0.2">
      <c r="A16" s="19" t="s">
        <v>200</v>
      </c>
      <c r="B16" s="12">
        <v>13</v>
      </c>
      <c r="C16" s="12">
        <v>13</v>
      </c>
      <c r="D16" s="12">
        <v>13</v>
      </c>
      <c r="E16" s="12">
        <v>13</v>
      </c>
      <c r="F16" s="12">
        <v>13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4.1" customHeight="1" x14ac:dyDescent="0.2">
      <c r="A17" s="19" t="s">
        <v>127</v>
      </c>
      <c r="B17" s="12">
        <v>11</v>
      </c>
      <c r="C17" s="12">
        <v>11</v>
      </c>
      <c r="D17" s="12">
        <v>11</v>
      </c>
      <c r="E17" s="12">
        <v>11</v>
      </c>
      <c r="F17" s="12">
        <v>11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4.1" customHeight="1" x14ac:dyDescent="0.2">
      <c r="A18" s="19" t="s">
        <v>201</v>
      </c>
      <c r="B18" s="12">
        <v>206</v>
      </c>
      <c r="C18" s="12">
        <v>208</v>
      </c>
      <c r="D18" s="12">
        <v>208</v>
      </c>
      <c r="E18" s="12">
        <v>208</v>
      </c>
      <c r="F18" s="12">
        <v>209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4.1" customHeight="1" x14ac:dyDescent="0.2">
      <c r="A19" s="19" t="s">
        <v>43</v>
      </c>
      <c r="B19" s="12">
        <v>53</v>
      </c>
      <c r="C19" s="12">
        <v>53</v>
      </c>
      <c r="D19" s="12">
        <v>53</v>
      </c>
      <c r="E19" s="12">
        <v>53</v>
      </c>
      <c r="F19" s="12">
        <v>53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4.1" customHeight="1" x14ac:dyDescent="0.2">
      <c r="A20" s="19" t="s">
        <v>202</v>
      </c>
      <c r="B20" s="12">
        <v>208</v>
      </c>
      <c r="C20" s="12">
        <v>208</v>
      </c>
      <c r="D20" s="12">
        <v>208</v>
      </c>
      <c r="E20" s="12">
        <v>208</v>
      </c>
      <c r="F20" s="12">
        <v>208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4.1" customHeight="1" x14ac:dyDescent="0.2">
      <c r="A21" s="19" t="s">
        <v>203</v>
      </c>
      <c r="B21" s="12">
        <v>43</v>
      </c>
      <c r="C21" s="12">
        <v>44</v>
      </c>
      <c r="D21" s="12">
        <v>45</v>
      </c>
      <c r="E21" s="12">
        <v>46</v>
      </c>
      <c r="F21" s="12">
        <v>46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4.1" customHeight="1" x14ac:dyDescent="0.2">
      <c r="A22" s="19" t="s">
        <v>220</v>
      </c>
      <c r="B22" s="12">
        <v>48</v>
      </c>
      <c r="C22" s="12">
        <v>53</v>
      </c>
      <c r="D22" s="12">
        <v>54</v>
      </c>
      <c r="E22" s="12">
        <v>55</v>
      </c>
      <c r="F22" s="12">
        <v>56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4.1" customHeight="1" x14ac:dyDescent="0.2">
      <c r="A23" s="19" t="s">
        <v>204</v>
      </c>
      <c r="B23" s="12">
        <v>107</v>
      </c>
      <c r="C23" s="12">
        <v>105</v>
      </c>
      <c r="D23" s="12">
        <v>105</v>
      </c>
      <c r="E23" s="12">
        <v>106</v>
      </c>
      <c r="F23" s="12">
        <v>106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4.1" customHeight="1" x14ac:dyDescent="0.2">
      <c r="A24" s="10" t="s">
        <v>221</v>
      </c>
      <c r="B24" s="12">
        <v>59</v>
      </c>
      <c r="C24" s="12">
        <v>60</v>
      </c>
      <c r="D24" s="12">
        <v>60</v>
      </c>
      <c r="E24" s="12">
        <v>60</v>
      </c>
      <c r="F24" s="12">
        <v>60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4.1" customHeight="1" x14ac:dyDescent="0.2">
      <c r="A25" s="32"/>
      <c r="B25" s="79"/>
      <c r="C25" s="79"/>
      <c r="D25" s="79"/>
      <c r="E25" s="79"/>
      <c r="F25" s="79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4.1" customHeight="1" x14ac:dyDescent="0.2">
      <c r="A26" s="67" t="s">
        <v>233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4.1" customHeight="1" x14ac:dyDescent="0.2">
      <c r="A27" s="38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4.1" customHeight="1" x14ac:dyDescent="0.2">
      <c r="A28" s="3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2"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x14ac:dyDescent="0.2"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x14ac:dyDescent="0.2"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x14ac:dyDescent="0.2"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7:20" x14ac:dyDescent="0.2"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</sheetData>
  <phoneticPr fontId="1" type="noConversion"/>
  <hyperlinks>
    <hyperlink ref="I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N94"/>
  <sheetViews>
    <sheetView zoomScaleNormal="100" workbookViewId="0">
      <selection activeCell="N2" sqref="N2"/>
    </sheetView>
  </sheetViews>
  <sheetFormatPr baseColWidth="10" defaultColWidth="11.42578125" defaultRowHeight="12.75" x14ac:dyDescent="0.2"/>
  <cols>
    <col min="1" max="1" width="20.85546875" style="28" customWidth="1"/>
    <col min="2" max="2" width="5.28515625" style="28" customWidth="1"/>
    <col min="3" max="3" width="10.42578125" style="28" customWidth="1"/>
    <col min="4" max="4" width="9.140625" style="28" customWidth="1"/>
    <col min="5" max="5" width="7.5703125" style="28" customWidth="1"/>
    <col min="6" max="6" width="6.28515625" style="28" customWidth="1"/>
    <col min="7" max="7" width="7" style="28" customWidth="1"/>
    <col min="8" max="8" width="7.5703125" style="28" customWidth="1"/>
    <col min="9" max="10" width="6.28515625" style="28" customWidth="1"/>
    <col min="11" max="11" width="5.5703125" style="28" customWidth="1"/>
    <col min="12" max="16" width="11.42578125" style="28" customWidth="1"/>
    <col min="17" max="16383" width="11.42578125" style="28"/>
    <col min="16384" max="16384" width="16.5703125" style="28" customWidth="1"/>
  </cols>
  <sheetData>
    <row r="1" spans="1:40" s="3" customFormat="1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40" s="3" customFormat="1" ht="14.1" customHeight="1" x14ac:dyDescent="0.2">
      <c r="A2" s="59"/>
      <c r="B2" s="59"/>
      <c r="C2" s="59"/>
      <c r="D2" s="59"/>
      <c r="N2" s="119" t="s">
        <v>248</v>
      </c>
    </row>
    <row r="3" spans="1:40" s="3" customFormat="1" ht="14.1" customHeight="1" x14ac:dyDescent="0.2">
      <c r="A3" s="22" t="s">
        <v>534</v>
      </c>
    </row>
    <row r="4" spans="1:40" s="3" customFormat="1" ht="14.1" customHeight="1" x14ac:dyDescent="0.2">
      <c r="I4" s="37"/>
      <c r="J4" s="37"/>
      <c r="K4" s="3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3" customFormat="1" ht="12" customHeight="1" x14ac:dyDescent="0.2">
      <c r="A5" s="53"/>
      <c r="B5" s="53" t="s">
        <v>55</v>
      </c>
      <c r="C5" s="53" t="s">
        <v>123</v>
      </c>
      <c r="D5" s="163" t="s">
        <v>222</v>
      </c>
      <c r="E5" s="163" t="s">
        <v>59</v>
      </c>
      <c r="F5" s="163" t="s">
        <v>129</v>
      </c>
      <c r="G5" s="53" t="s">
        <v>58</v>
      </c>
      <c r="H5" s="53" t="s">
        <v>59</v>
      </c>
      <c r="I5" s="94" t="s">
        <v>57</v>
      </c>
      <c r="J5" s="53" t="s">
        <v>129</v>
      </c>
      <c r="K5" s="53" t="s">
        <v>125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3" customFormat="1" ht="12" customHeight="1" x14ac:dyDescent="0.2">
      <c r="A6" s="78"/>
      <c r="B6" s="95"/>
      <c r="C6" s="78" t="s">
        <v>205</v>
      </c>
      <c r="D6" s="164" t="s">
        <v>205</v>
      </c>
      <c r="E6" s="164" t="s">
        <v>130</v>
      </c>
      <c r="F6" s="164" t="s">
        <v>128</v>
      </c>
      <c r="G6" s="78" t="s">
        <v>132</v>
      </c>
      <c r="H6" s="78" t="s">
        <v>38</v>
      </c>
      <c r="I6" s="95"/>
      <c r="J6" s="78" t="s">
        <v>131</v>
      </c>
      <c r="K6" s="9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3" customFormat="1" ht="12" customHeight="1" x14ac:dyDescent="0.2">
      <c r="A7" s="55"/>
      <c r="B7" s="96"/>
      <c r="C7" s="55" t="s">
        <v>126</v>
      </c>
      <c r="D7" s="165" t="s">
        <v>124</v>
      </c>
      <c r="E7" s="97"/>
      <c r="F7" s="97"/>
      <c r="G7" s="96"/>
      <c r="H7" s="96"/>
      <c r="I7" s="96"/>
      <c r="J7" s="96"/>
      <c r="K7" s="98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3" customFormat="1" ht="14.1" customHeight="1" x14ac:dyDescent="0.2">
      <c r="B8"/>
      <c r="D8"/>
      <c r="I8" s="37"/>
      <c r="K8" s="37"/>
      <c r="L8" s="24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3" customFormat="1" ht="14.1" customHeight="1" x14ac:dyDescent="0.2">
      <c r="A9" s="23" t="s">
        <v>20</v>
      </c>
      <c r="B9" s="12">
        <v>816</v>
      </c>
      <c r="C9" s="12">
        <v>255</v>
      </c>
      <c r="D9" s="12">
        <v>162</v>
      </c>
      <c r="E9" s="12">
        <v>10</v>
      </c>
      <c r="F9" s="12">
        <v>53</v>
      </c>
      <c r="G9" s="12">
        <v>60</v>
      </c>
      <c r="H9" s="12">
        <v>7</v>
      </c>
      <c r="I9" s="12">
        <v>221</v>
      </c>
      <c r="J9" s="12">
        <v>11</v>
      </c>
      <c r="K9" s="12">
        <v>37</v>
      </c>
      <c r="L9" s="17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3" customFormat="1" ht="14.1" customHeight="1" x14ac:dyDescent="0.2">
      <c r="A10" s="10" t="s">
        <v>440</v>
      </c>
      <c r="B10" s="12">
        <v>11</v>
      </c>
      <c r="C10" s="40">
        <v>4</v>
      </c>
      <c r="D10" s="40">
        <v>2</v>
      </c>
      <c r="E10" s="40" t="s">
        <v>15</v>
      </c>
      <c r="F10" s="40">
        <v>1</v>
      </c>
      <c r="G10" s="40">
        <v>1</v>
      </c>
      <c r="H10" s="40" t="s">
        <v>15</v>
      </c>
      <c r="I10" s="40">
        <v>3</v>
      </c>
      <c r="J10" s="40" t="s">
        <v>15</v>
      </c>
      <c r="K10" s="40" t="s">
        <v>15</v>
      </c>
      <c r="L10" s="15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3" customFormat="1" ht="14.1" customHeight="1" x14ac:dyDescent="0.2">
      <c r="A11" s="10" t="s">
        <v>31</v>
      </c>
      <c r="B11" s="12">
        <v>20</v>
      </c>
      <c r="C11" s="40">
        <v>9</v>
      </c>
      <c r="D11" s="40">
        <v>2</v>
      </c>
      <c r="E11" s="40">
        <v>1</v>
      </c>
      <c r="F11" s="40">
        <v>1</v>
      </c>
      <c r="G11" s="40">
        <v>2</v>
      </c>
      <c r="H11" s="40">
        <v>1</v>
      </c>
      <c r="I11" s="40">
        <v>4</v>
      </c>
      <c r="J11" s="40" t="s">
        <v>15</v>
      </c>
      <c r="K11" s="40" t="s">
        <v>15</v>
      </c>
      <c r="L11" s="15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3" customFormat="1" ht="14.1" customHeight="1" x14ac:dyDescent="0.2">
      <c r="A12" s="10" t="s">
        <v>32</v>
      </c>
      <c r="B12" s="12">
        <v>18</v>
      </c>
      <c r="C12" s="40">
        <v>9</v>
      </c>
      <c r="D12" s="40">
        <v>1</v>
      </c>
      <c r="E12" s="40" t="s">
        <v>15</v>
      </c>
      <c r="F12" s="40">
        <v>1</v>
      </c>
      <c r="G12" s="40">
        <v>2</v>
      </c>
      <c r="H12" s="40" t="s">
        <v>15</v>
      </c>
      <c r="I12" s="40">
        <v>4</v>
      </c>
      <c r="J12" s="40">
        <v>1</v>
      </c>
      <c r="K12" s="40" t="s">
        <v>15</v>
      </c>
      <c r="L12" s="15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3" customFormat="1" ht="14.1" customHeight="1" x14ac:dyDescent="0.2">
      <c r="A13" s="10" t="s">
        <v>438</v>
      </c>
      <c r="B13" s="12">
        <v>11</v>
      </c>
      <c r="C13" s="40">
        <v>3</v>
      </c>
      <c r="D13" s="40">
        <v>3</v>
      </c>
      <c r="E13" s="40">
        <v>1</v>
      </c>
      <c r="F13" s="40" t="s">
        <v>15</v>
      </c>
      <c r="G13" s="40">
        <v>1</v>
      </c>
      <c r="H13" s="40" t="s">
        <v>15</v>
      </c>
      <c r="I13" s="40">
        <v>1</v>
      </c>
      <c r="J13" s="40" t="s">
        <v>15</v>
      </c>
      <c r="K13" s="40">
        <v>2</v>
      </c>
      <c r="L13" s="15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3" customFormat="1" ht="14.1" customHeight="1" x14ac:dyDescent="0.2">
      <c r="A14" s="10" t="s">
        <v>33</v>
      </c>
      <c r="B14" s="12">
        <v>42</v>
      </c>
      <c r="C14" s="80">
        <v>19</v>
      </c>
      <c r="D14" s="80">
        <v>4</v>
      </c>
      <c r="E14" s="80">
        <v>1</v>
      </c>
      <c r="F14" s="80">
        <v>3</v>
      </c>
      <c r="G14" s="80">
        <v>4</v>
      </c>
      <c r="H14" s="80">
        <v>1</v>
      </c>
      <c r="I14" s="80">
        <v>6</v>
      </c>
      <c r="J14" s="80">
        <v>2</v>
      </c>
      <c r="K14" s="80">
        <v>2</v>
      </c>
      <c r="L14" s="15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3" customFormat="1" ht="14.1" customHeight="1" x14ac:dyDescent="0.2">
      <c r="A15" s="10" t="s">
        <v>34</v>
      </c>
      <c r="B15" s="12">
        <v>14</v>
      </c>
      <c r="C15" s="40">
        <v>5</v>
      </c>
      <c r="D15" s="40">
        <v>4</v>
      </c>
      <c r="E15" s="40" t="s">
        <v>15</v>
      </c>
      <c r="F15" s="40">
        <v>1</v>
      </c>
      <c r="G15" s="40">
        <v>1</v>
      </c>
      <c r="H15" s="40" t="s">
        <v>15</v>
      </c>
      <c r="I15" s="40">
        <v>3</v>
      </c>
      <c r="J15" s="40" t="s">
        <v>15</v>
      </c>
      <c r="K15" s="40" t="s">
        <v>15</v>
      </c>
      <c r="L15" s="15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3" customFormat="1" ht="14.1" customHeight="1" x14ac:dyDescent="0.2">
      <c r="A16" s="10" t="s">
        <v>441</v>
      </c>
      <c r="B16" s="12">
        <v>31</v>
      </c>
      <c r="C16" s="80">
        <v>6</v>
      </c>
      <c r="D16" s="80">
        <v>3</v>
      </c>
      <c r="E16" s="80" t="s">
        <v>15</v>
      </c>
      <c r="F16" s="80">
        <v>1</v>
      </c>
      <c r="G16" s="80">
        <v>2</v>
      </c>
      <c r="H16" s="80" t="s">
        <v>15</v>
      </c>
      <c r="I16" s="80">
        <v>17</v>
      </c>
      <c r="J16" s="80">
        <v>1</v>
      </c>
      <c r="K16" s="80">
        <v>1</v>
      </c>
      <c r="L16" s="15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3" customFormat="1" ht="14.1" customHeight="1" x14ac:dyDescent="0.2">
      <c r="A17" s="10" t="s">
        <v>442</v>
      </c>
      <c r="B17" s="12">
        <v>10</v>
      </c>
      <c r="C17" s="40">
        <v>3</v>
      </c>
      <c r="D17" s="40">
        <v>1</v>
      </c>
      <c r="E17" s="40" t="s">
        <v>15</v>
      </c>
      <c r="F17" s="40">
        <v>2</v>
      </c>
      <c r="G17" s="40">
        <v>1</v>
      </c>
      <c r="H17" s="40" t="s">
        <v>15</v>
      </c>
      <c r="I17" s="40">
        <v>3</v>
      </c>
      <c r="J17" s="40" t="s">
        <v>15</v>
      </c>
      <c r="K17" s="40" t="s">
        <v>15</v>
      </c>
      <c r="L17" s="15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3" customFormat="1" ht="14.1" customHeight="1" x14ac:dyDescent="0.2">
      <c r="A18" s="10" t="s">
        <v>35</v>
      </c>
      <c r="B18" s="12">
        <v>36</v>
      </c>
      <c r="C18" s="80">
        <v>9</v>
      </c>
      <c r="D18" s="80">
        <v>4</v>
      </c>
      <c r="E18" s="80" t="s">
        <v>15</v>
      </c>
      <c r="F18" s="80">
        <v>5</v>
      </c>
      <c r="G18" s="80">
        <v>6</v>
      </c>
      <c r="H18" s="80">
        <v>1</v>
      </c>
      <c r="I18" s="80">
        <v>10</v>
      </c>
      <c r="J18" s="80" t="s">
        <v>15</v>
      </c>
      <c r="K18" s="80">
        <v>1</v>
      </c>
      <c r="L18" s="15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3" customFormat="1" ht="14.1" customHeight="1" x14ac:dyDescent="0.2">
      <c r="A19" s="10" t="s">
        <v>443</v>
      </c>
      <c r="B19" s="12">
        <v>15</v>
      </c>
      <c r="C19" s="40">
        <v>5</v>
      </c>
      <c r="D19" s="40">
        <v>2</v>
      </c>
      <c r="E19" s="40" t="s">
        <v>15</v>
      </c>
      <c r="F19" s="40">
        <v>1</v>
      </c>
      <c r="G19" s="40">
        <v>2</v>
      </c>
      <c r="H19" s="40" t="s">
        <v>15</v>
      </c>
      <c r="I19" s="40">
        <v>2</v>
      </c>
      <c r="J19" s="40" t="s">
        <v>15</v>
      </c>
      <c r="K19" s="40">
        <v>3</v>
      </c>
      <c r="L19" s="15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3" customFormat="1" ht="14.1" customHeight="1" x14ac:dyDescent="0.2">
      <c r="A20" s="10" t="s">
        <v>36</v>
      </c>
      <c r="B20" s="12">
        <v>227</v>
      </c>
      <c r="C20" s="80">
        <v>80</v>
      </c>
      <c r="D20" s="80">
        <v>15</v>
      </c>
      <c r="E20" s="80">
        <v>1</v>
      </c>
      <c r="F20" s="80">
        <v>18</v>
      </c>
      <c r="G20" s="80">
        <v>12</v>
      </c>
      <c r="H20" s="80">
        <v>3</v>
      </c>
      <c r="I20" s="80">
        <v>78</v>
      </c>
      <c r="J20" s="80">
        <v>6</v>
      </c>
      <c r="K20" s="80">
        <v>14</v>
      </c>
      <c r="L20" s="15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3" customFormat="1" ht="14.1" customHeight="1" x14ac:dyDescent="0.2">
      <c r="A21" s="10" t="s">
        <v>37</v>
      </c>
      <c r="B21" s="12">
        <v>17</v>
      </c>
      <c r="C21" s="40">
        <v>7</v>
      </c>
      <c r="D21" s="40">
        <v>3</v>
      </c>
      <c r="E21" s="40">
        <v>1</v>
      </c>
      <c r="F21" s="40" t="s">
        <v>15</v>
      </c>
      <c r="G21" s="40">
        <v>2</v>
      </c>
      <c r="H21" s="40" t="s">
        <v>15</v>
      </c>
      <c r="I21" s="40">
        <v>3</v>
      </c>
      <c r="J21" s="40">
        <v>1</v>
      </c>
      <c r="K21" s="40" t="s">
        <v>15</v>
      </c>
      <c r="L21" s="15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3" customFormat="1" ht="14.1" customHeight="1" x14ac:dyDescent="0.2">
      <c r="A22" s="10" t="s">
        <v>444</v>
      </c>
      <c r="B22" s="12">
        <v>10</v>
      </c>
      <c r="C22" s="40">
        <v>2</v>
      </c>
      <c r="D22" s="40">
        <v>2</v>
      </c>
      <c r="E22" s="40">
        <v>1</v>
      </c>
      <c r="F22" s="40">
        <v>2</v>
      </c>
      <c r="G22" s="40">
        <v>1</v>
      </c>
      <c r="H22" s="40" t="s">
        <v>15</v>
      </c>
      <c r="I22" s="40">
        <v>2</v>
      </c>
      <c r="J22" s="40" t="s">
        <v>15</v>
      </c>
      <c r="K22" s="40" t="s">
        <v>15</v>
      </c>
      <c r="L22" s="15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3" customFormat="1" ht="14.1" customHeight="1" x14ac:dyDescent="0.2">
      <c r="A23" s="10" t="s">
        <v>445</v>
      </c>
      <c r="B23" s="12">
        <v>26</v>
      </c>
      <c r="C23" s="40">
        <v>7</v>
      </c>
      <c r="D23" s="40">
        <v>2</v>
      </c>
      <c r="E23" s="40">
        <v>1</v>
      </c>
      <c r="F23" s="40">
        <v>2</v>
      </c>
      <c r="G23" s="40">
        <v>4</v>
      </c>
      <c r="H23" s="40">
        <v>1</v>
      </c>
      <c r="I23" s="40">
        <v>8</v>
      </c>
      <c r="J23" s="40" t="s">
        <v>15</v>
      </c>
      <c r="K23" s="40">
        <v>1</v>
      </c>
      <c r="L23" s="15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3" customFormat="1" ht="14.1" customHeight="1" x14ac:dyDescent="0.2">
      <c r="A24" s="10" t="s">
        <v>446</v>
      </c>
      <c r="B24" s="12">
        <v>10</v>
      </c>
      <c r="C24" s="40">
        <v>3</v>
      </c>
      <c r="D24" s="40">
        <v>1</v>
      </c>
      <c r="E24" s="40">
        <v>1</v>
      </c>
      <c r="F24" s="40">
        <v>1</v>
      </c>
      <c r="G24" s="40">
        <v>1</v>
      </c>
      <c r="H24" s="40" t="s">
        <v>15</v>
      </c>
      <c r="I24" s="40">
        <v>1</v>
      </c>
      <c r="J24" s="40" t="s">
        <v>15</v>
      </c>
      <c r="K24" s="40">
        <v>2</v>
      </c>
      <c r="L24" s="15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3" customFormat="1" ht="14.1" customHeight="1" x14ac:dyDescent="0.2">
      <c r="A25" s="10" t="s">
        <v>439</v>
      </c>
      <c r="B25" s="12">
        <v>318</v>
      </c>
      <c r="C25" s="40">
        <v>84</v>
      </c>
      <c r="D25" s="40">
        <v>113</v>
      </c>
      <c r="E25" s="40">
        <v>2</v>
      </c>
      <c r="F25" s="40">
        <v>14</v>
      </c>
      <c r="G25" s="40">
        <v>18</v>
      </c>
      <c r="H25" s="40" t="s">
        <v>15</v>
      </c>
      <c r="I25" s="40">
        <v>76</v>
      </c>
      <c r="J25" s="40" t="s">
        <v>15</v>
      </c>
      <c r="K25" s="40">
        <v>11</v>
      </c>
      <c r="L25" s="15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4.1" customHeight="1" x14ac:dyDescent="0.2">
      <c r="A26" s="32"/>
      <c r="B26" s="179"/>
      <c r="C26" s="32"/>
      <c r="D26" s="32"/>
      <c r="E26" s="32"/>
      <c r="F26" s="32"/>
      <c r="G26" s="32"/>
      <c r="H26" s="32"/>
      <c r="I26" s="32"/>
      <c r="J26" s="32"/>
      <c r="K26" s="3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1" customHeight="1" x14ac:dyDescent="0.2">
      <c r="A27" s="67" t="s">
        <v>233</v>
      </c>
      <c r="B27" s="122"/>
      <c r="C27" s="3"/>
      <c r="D27" s="3"/>
      <c r="E27" s="3"/>
      <c r="F27" s="3"/>
      <c r="G27" s="3"/>
      <c r="H27" s="3"/>
      <c r="I27" s="3"/>
      <c r="J27" s="3"/>
      <c r="K27" s="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2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x14ac:dyDescent="0.2"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x14ac:dyDescent="0.2"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x14ac:dyDescent="0.2"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x14ac:dyDescent="0.2"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x14ac:dyDescent="0.2"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x14ac:dyDescent="0.2"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x14ac:dyDescent="0.2"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x14ac:dyDescent="0.2"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x14ac:dyDescent="0.2"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2:28" x14ac:dyDescent="0.2"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2:28" x14ac:dyDescent="0.2"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2:28" x14ac:dyDescent="0.2"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2:28" x14ac:dyDescent="0.2"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2:28" x14ac:dyDescent="0.2"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2:28" x14ac:dyDescent="0.2"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2:28" x14ac:dyDescent="0.2"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2:28" x14ac:dyDescent="0.2"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2:28" x14ac:dyDescent="0.2"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2:28" x14ac:dyDescent="0.2"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2:28" x14ac:dyDescent="0.2"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2:28" x14ac:dyDescent="0.2">
      <c r="M92" s="172"/>
    </row>
    <row r="93" spans="12:28" x14ac:dyDescent="0.2">
      <c r="M93" s="172"/>
    </row>
    <row r="94" spans="12:28" x14ac:dyDescent="0.2">
      <c r="M94" s="172"/>
    </row>
  </sheetData>
  <sortState ref="L44:V59">
    <sortCondition ref="L44:L59"/>
  </sortState>
  <phoneticPr fontId="1" type="noConversion"/>
  <hyperlinks>
    <hyperlink ref="N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H75"/>
  <sheetViews>
    <sheetView zoomScale="110" zoomScaleNormal="110" workbookViewId="0">
      <selection activeCell="L2" sqref="L2"/>
    </sheetView>
  </sheetViews>
  <sheetFormatPr baseColWidth="10" defaultRowHeight="12.75" x14ac:dyDescent="0.2"/>
  <cols>
    <col min="1" max="1" width="27.28515625" style="28" customWidth="1"/>
    <col min="2" max="2" width="8.85546875" style="28" customWidth="1"/>
    <col min="3" max="3" width="5.42578125" style="28" customWidth="1"/>
    <col min="4" max="4" width="8.140625" style="28" customWidth="1"/>
    <col min="5" max="5" width="7.7109375" style="28" customWidth="1"/>
    <col min="6" max="6" width="1.42578125" style="28" customWidth="1"/>
    <col min="7" max="7" width="8.85546875" style="28" customWidth="1"/>
    <col min="8" max="8" width="8.42578125" style="28" customWidth="1"/>
    <col min="9" max="9" width="8.28515625" style="28" customWidth="1"/>
    <col min="10" max="10" width="7.7109375" style="28" customWidth="1"/>
    <col min="11" max="11" width="11.140625" style="28" customWidth="1"/>
    <col min="12" max="12" width="14.5703125" style="28" customWidth="1"/>
    <col min="13" max="13" width="11.42578125" style="28"/>
    <col min="14" max="14" width="15.5703125" style="28" customWidth="1"/>
    <col min="15" max="15" width="13.28515625" style="28" customWidth="1"/>
    <col min="16" max="16" width="13.42578125" style="28" customWidth="1"/>
    <col min="17" max="17" width="13.28515625" style="28" customWidth="1"/>
    <col min="18" max="18" width="13.7109375" style="28" customWidth="1"/>
    <col min="19" max="16384" width="11.42578125" style="28"/>
  </cols>
  <sheetData>
    <row r="1" spans="1:16" s="3" customFormat="1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  <c r="I1" s="2"/>
      <c r="J1" s="2"/>
    </row>
    <row r="2" spans="1:16" s="3" customFormat="1" ht="14.1" customHeight="1" x14ac:dyDescent="0.2">
      <c r="L2" s="119" t="s">
        <v>248</v>
      </c>
    </row>
    <row r="3" spans="1:16" s="3" customFormat="1" ht="14.1" customHeight="1" x14ac:dyDescent="0.2">
      <c r="A3" s="4" t="s">
        <v>211</v>
      </c>
    </row>
    <row r="4" spans="1:16" s="3" customFormat="1" ht="14.1" customHeight="1" x14ac:dyDescent="0.2"/>
    <row r="5" spans="1:16" s="3" customFormat="1" ht="14.1" customHeight="1" x14ac:dyDescent="0.2">
      <c r="A5" s="4" t="s">
        <v>196</v>
      </c>
      <c r="B5" s="11"/>
      <c r="C5" s="11"/>
      <c r="D5" s="11"/>
      <c r="E5" s="11"/>
      <c r="F5" s="11"/>
      <c r="G5" s="11"/>
      <c r="H5" s="11"/>
      <c r="I5" s="11"/>
      <c r="J5" s="11"/>
      <c r="L5" s="185"/>
      <c r="M5" s="186"/>
      <c r="N5" s="186"/>
      <c r="O5" s="186"/>
      <c r="P5" s="186"/>
    </row>
    <row r="6" spans="1:16" s="3" customFormat="1" ht="14.1" customHeight="1" x14ac:dyDescent="0.2">
      <c r="A6" s="4"/>
      <c r="B6" s="11"/>
      <c r="C6" s="11"/>
      <c r="D6" s="11"/>
      <c r="E6" s="11"/>
      <c r="F6" s="11"/>
      <c r="G6" s="11"/>
      <c r="H6" s="11"/>
      <c r="I6" s="11"/>
      <c r="J6" s="11"/>
      <c r="L6" s="186"/>
      <c r="M6" s="186"/>
      <c r="N6" s="186"/>
      <c r="O6" s="186"/>
      <c r="P6" s="186"/>
    </row>
    <row r="7" spans="1:16" s="3" customFormat="1" ht="14.1" customHeight="1" x14ac:dyDescent="0.2">
      <c r="A7" s="69" t="s">
        <v>451</v>
      </c>
      <c r="B7" s="29"/>
      <c r="C7" s="29"/>
      <c r="D7" s="29"/>
      <c r="E7" s="29"/>
      <c r="F7" s="29"/>
      <c r="G7" s="29"/>
      <c r="H7" s="29"/>
      <c r="I7" s="29"/>
      <c r="J7" s="29"/>
      <c r="L7" s="186"/>
      <c r="M7" s="186"/>
      <c r="N7" s="186"/>
      <c r="O7" s="186"/>
      <c r="P7" s="186"/>
    </row>
    <row r="8" spans="1:16" s="3" customFormat="1" ht="9.9499999999999993" customHeight="1" x14ac:dyDescent="0.2">
      <c r="A8" s="10"/>
      <c r="L8" s="186"/>
      <c r="M8" s="186"/>
      <c r="N8" s="186"/>
      <c r="O8" s="186"/>
      <c r="P8" s="186"/>
    </row>
    <row r="9" spans="1:16" s="3" customFormat="1" ht="12" customHeight="1" x14ac:dyDescent="0.2">
      <c r="A9" s="81"/>
      <c r="B9" s="82" t="s">
        <v>50</v>
      </c>
      <c r="C9" s="83"/>
      <c r="D9" s="83"/>
      <c r="E9" s="84"/>
      <c r="F9" s="85"/>
      <c r="G9" s="82" t="s">
        <v>44</v>
      </c>
      <c r="H9" s="83"/>
      <c r="I9" s="83"/>
      <c r="J9" s="84"/>
      <c r="L9" s="186"/>
      <c r="M9" s="189" t="s">
        <v>539</v>
      </c>
      <c r="N9" s="190"/>
      <c r="O9" s="187"/>
      <c r="P9" s="187"/>
    </row>
    <row r="10" spans="1:16" s="3" customFormat="1" ht="12" customHeight="1" x14ac:dyDescent="0.2">
      <c r="A10" s="86"/>
      <c r="B10" s="99" t="s">
        <v>75</v>
      </c>
      <c r="C10" s="99" t="s">
        <v>69</v>
      </c>
      <c r="D10" s="183" t="s">
        <v>62</v>
      </c>
      <c r="E10" s="184"/>
      <c r="F10" s="100"/>
      <c r="G10" s="99" t="s">
        <v>75</v>
      </c>
      <c r="H10" s="174" t="s">
        <v>69</v>
      </c>
      <c r="I10" s="183" t="s">
        <v>62</v>
      </c>
      <c r="J10" s="184"/>
      <c r="M10" s="166" t="s">
        <v>531</v>
      </c>
      <c r="N10" s="166"/>
    </row>
    <row r="11" spans="1:16" s="3" customFormat="1" ht="12" customHeight="1" x14ac:dyDescent="0.2">
      <c r="A11" s="87"/>
      <c r="B11" s="87" t="s">
        <v>76</v>
      </c>
      <c r="C11" s="101" t="s">
        <v>77</v>
      </c>
      <c r="D11" s="176" t="s">
        <v>78</v>
      </c>
      <c r="E11" s="173" t="s">
        <v>79</v>
      </c>
      <c r="F11" s="87"/>
      <c r="G11" s="87" t="s">
        <v>76</v>
      </c>
      <c r="H11" s="175" t="s">
        <v>77</v>
      </c>
      <c r="I11" s="176" t="s">
        <v>78</v>
      </c>
      <c r="J11" s="173" t="s">
        <v>79</v>
      </c>
      <c r="M11" s="191" t="s">
        <v>228</v>
      </c>
      <c r="N11" s="191" t="s">
        <v>229</v>
      </c>
    </row>
    <row r="12" spans="1:16" s="3" customFormat="1" ht="14.1" customHeight="1" x14ac:dyDescent="0.2">
      <c r="B12" s="12"/>
      <c r="C12" s="12"/>
      <c r="D12" s="48"/>
      <c r="E12" s="48"/>
      <c r="F12" s="12"/>
      <c r="G12" s="12"/>
      <c r="H12" s="12"/>
      <c r="I12" s="48"/>
      <c r="J12" s="48"/>
      <c r="M12" s="192">
        <v>257610</v>
      </c>
      <c r="N12" s="192">
        <v>38093064</v>
      </c>
    </row>
    <row r="13" spans="1:16" s="3" customFormat="1" ht="14.1" customHeight="1" x14ac:dyDescent="0.2">
      <c r="A13" s="23" t="s">
        <v>530</v>
      </c>
      <c r="B13" s="110">
        <f>B15+B19+B22+B28</f>
        <v>121.52657241</v>
      </c>
      <c r="C13" s="110">
        <f>C15+C19+C22+C28</f>
        <v>-22.66812894000001</v>
      </c>
      <c r="D13" s="110">
        <f>B13*1000000/$M$12</f>
        <v>471.74633131477816</v>
      </c>
      <c r="E13" s="110">
        <f>C13*1000000/$M$12</f>
        <v>-87.993979038080852</v>
      </c>
      <c r="F13" s="110"/>
      <c r="G13" s="110">
        <f>G15+G19+G22+G26+G28</f>
        <v>32397.764311750001</v>
      </c>
      <c r="H13" s="110" t="s">
        <v>143</v>
      </c>
      <c r="I13" s="110">
        <f>G13*1000000/$N$12</f>
        <v>850.4898506392135</v>
      </c>
      <c r="J13" s="110" t="s">
        <v>143</v>
      </c>
    </row>
    <row r="14" spans="1:16" s="3" customFormat="1" ht="9.9499999999999993" customHeight="1" x14ac:dyDescent="0.2">
      <c r="A14" s="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6" s="3" customFormat="1" ht="14.1" customHeight="1" x14ac:dyDescent="0.2">
      <c r="A15" s="10" t="s">
        <v>68</v>
      </c>
      <c r="B15" s="110">
        <f>SUM(B16:B18)</f>
        <v>16.504670000000001</v>
      </c>
      <c r="C15" s="110">
        <f>SUM(C16:C18)</f>
        <v>4.203742000000001</v>
      </c>
      <c r="D15" s="110">
        <f>B15*1000000/$M$12</f>
        <v>64.06843678428632</v>
      </c>
      <c r="E15" s="110">
        <f t="shared" ref="E15:E16" si="0">C15*1000000/$M$12</f>
        <v>16.318240751523625</v>
      </c>
      <c r="F15" s="110"/>
      <c r="G15" s="110">
        <f>SUM(G16:G18)</f>
        <v>8906.0597560000006</v>
      </c>
      <c r="H15" s="110" t="s">
        <v>143</v>
      </c>
      <c r="I15" s="110">
        <f t="shared" ref="I15:I20" si="1">G15*1000000/$N$12</f>
        <v>233.79741141326934</v>
      </c>
      <c r="J15" s="110" t="s">
        <v>143</v>
      </c>
    </row>
    <row r="16" spans="1:16" s="3" customFormat="1" ht="14.1" customHeight="1" x14ac:dyDescent="0.2">
      <c r="A16" s="77" t="s">
        <v>63</v>
      </c>
      <c r="B16" s="110">
        <v>5.5346700000000002</v>
      </c>
      <c r="C16" s="110">
        <v>0.91374199999999994</v>
      </c>
      <c r="D16" s="110">
        <f>B16*1000000/$M$12</f>
        <v>21.484686153487832</v>
      </c>
      <c r="E16" s="110">
        <f t="shared" si="0"/>
        <v>3.5469973991692867</v>
      </c>
      <c r="F16" s="110"/>
      <c r="G16" s="110">
        <v>1799.9808129999999</v>
      </c>
      <c r="H16" s="110">
        <v>342.53594499999997</v>
      </c>
      <c r="I16" s="110">
        <f t="shared" si="1"/>
        <v>47.252193023905875</v>
      </c>
      <c r="J16" s="110">
        <f>H16*1000000/$N$12</f>
        <v>8.9920817343545778</v>
      </c>
    </row>
    <row r="17" spans="1:34" s="3" customFormat="1" ht="14.1" customHeight="1" x14ac:dyDescent="0.2">
      <c r="A17" s="77" t="s">
        <v>64</v>
      </c>
      <c r="B17" s="110">
        <v>10.97</v>
      </c>
      <c r="C17" s="110">
        <f>B17-7.68</f>
        <v>3.2900000000000009</v>
      </c>
      <c r="D17" s="110">
        <f>B17*1000000/$M$12</f>
        <v>42.583750630798491</v>
      </c>
      <c r="E17" s="110">
        <f>C17*1000000/$M$12</f>
        <v>12.771243352354338</v>
      </c>
      <c r="F17" s="110"/>
      <c r="G17" s="110">
        <v>1904</v>
      </c>
      <c r="H17" s="110">
        <f>G17-1197</f>
        <v>707</v>
      </c>
      <c r="I17" s="110">
        <f t="shared" si="1"/>
        <v>49.982852521393397</v>
      </c>
      <c r="J17" s="110">
        <f>H17*1000000/$N$12</f>
        <v>18.559809208311517</v>
      </c>
    </row>
    <row r="18" spans="1:34" s="3" customFormat="1" ht="14.1" customHeight="1" x14ac:dyDescent="0.2">
      <c r="A18" s="77" t="s">
        <v>65</v>
      </c>
      <c r="B18" s="110" t="s">
        <v>15</v>
      </c>
      <c r="C18" s="110" t="s">
        <v>15</v>
      </c>
      <c r="D18" s="110" t="s">
        <v>15</v>
      </c>
      <c r="E18" s="110" t="s">
        <v>15</v>
      </c>
      <c r="F18" s="110"/>
      <c r="G18" s="110">
        <v>5202.0789430000004</v>
      </c>
      <c r="H18" s="110" t="s">
        <v>143</v>
      </c>
      <c r="I18" s="110">
        <f t="shared" si="1"/>
        <v>136.56236586797007</v>
      </c>
      <c r="J18" s="110" t="s">
        <v>143</v>
      </c>
    </row>
    <row r="19" spans="1:34" s="3" customFormat="1" ht="14.1" customHeight="1" x14ac:dyDescent="0.2">
      <c r="A19" s="10" t="s">
        <v>168</v>
      </c>
      <c r="B19" s="110">
        <f>B20+B21</f>
        <v>66.355695999999995</v>
      </c>
      <c r="C19" s="110">
        <f>C20+C21</f>
        <v>-37.033848000000006</v>
      </c>
      <c r="D19" s="110">
        <f t="shared" ref="D19:E25" si="2">B19*1000000/$M$12</f>
        <v>257.5819882768526</v>
      </c>
      <c r="E19" s="110">
        <f t="shared" si="2"/>
        <v>-143.75935716781183</v>
      </c>
      <c r="F19" s="110"/>
      <c r="G19" s="110">
        <f>G20+G21</f>
        <v>8808.8020109999998</v>
      </c>
      <c r="H19" s="110">
        <f>H20+H21</f>
        <v>3270.6093140000003</v>
      </c>
      <c r="I19" s="110">
        <f t="shared" si="1"/>
        <v>231.24424989809168</v>
      </c>
      <c r="J19" s="110">
        <f>H19*1000000/$N$12</f>
        <v>85.858394431070195</v>
      </c>
    </row>
    <row r="20" spans="1:34" s="3" customFormat="1" ht="14.1" customHeight="1" x14ac:dyDescent="0.2">
      <c r="A20" s="77" t="s">
        <v>66</v>
      </c>
      <c r="B20" s="110">
        <v>41.005899999999997</v>
      </c>
      <c r="C20" s="110">
        <f>B20-64.394014</f>
        <v>-23.388114000000002</v>
      </c>
      <c r="D20" s="110">
        <f t="shared" si="2"/>
        <v>159.17821513140018</v>
      </c>
      <c r="E20" s="110">
        <f t="shared" si="2"/>
        <v>-90.788843600791893</v>
      </c>
      <c r="F20" s="110"/>
      <c r="G20" s="110">
        <v>4976.2318439999999</v>
      </c>
      <c r="H20" s="110">
        <f>G20-3583.704166</f>
        <v>1392.5276779999999</v>
      </c>
      <c r="I20" s="110">
        <f t="shared" si="1"/>
        <v>130.63354116119407</v>
      </c>
      <c r="J20" s="110">
        <f>H20*1000000/$N$12</f>
        <v>36.555937794869955</v>
      </c>
    </row>
    <row r="21" spans="1:34" s="3" customFormat="1" ht="14.1" customHeight="1" x14ac:dyDescent="0.2">
      <c r="A21" s="77" t="s">
        <v>67</v>
      </c>
      <c r="B21" s="110">
        <v>25.349796000000001</v>
      </c>
      <c r="C21" s="110">
        <f>B21-38.99553</f>
        <v>-13.645734000000001</v>
      </c>
      <c r="D21" s="110">
        <f t="shared" si="2"/>
        <v>98.403773145452433</v>
      </c>
      <c r="E21" s="110">
        <f t="shared" si="2"/>
        <v>-52.970513567019914</v>
      </c>
      <c r="F21" s="110"/>
      <c r="G21" s="110">
        <v>3832.5701670000003</v>
      </c>
      <c r="H21" s="110">
        <f>G21-1954.488531</f>
        <v>1878.0816360000003</v>
      </c>
      <c r="I21" s="110">
        <f>G21*1000000/$N$12</f>
        <v>100.61070873689762</v>
      </c>
      <c r="J21" s="110">
        <f>H21*1000000/$N$12</f>
        <v>49.302456636200233</v>
      </c>
      <c r="L21" s="24"/>
    </row>
    <row r="22" spans="1:34" s="3" customFormat="1" ht="14.1" customHeight="1" x14ac:dyDescent="0.2">
      <c r="A22" s="10" t="s">
        <v>166</v>
      </c>
      <c r="B22" s="110">
        <f>B23+B24+B25</f>
        <v>10.763</v>
      </c>
      <c r="C22" s="110">
        <f>C23+C24+C25</f>
        <v>5.8369999999999997</v>
      </c>
      <c r="D22" s="110">
        <f t="shared" si="2"/>
        <v>41.78021039555918</v>
      </c>
      <c r="E22" s="110">
        <f t="shared" si="2"/>
        <v>22.658281898994606</v>
      </c>
      <c r="F22" s="110"/>
      <c r="G22" s="110">
        <f>G23+G24+G25</f>
        <v>1918.0790000000002</v>
      </c>
      <c r="H22" s="110">
        <f>H23+H24+H25</f>
        <v>937.33600000000013</v>
      </c>
      <c r="I22" s="110">
        <f t="shared" ref="I22:I26" si="3">G22*1000000/$N$12</f>
        <v>50.352447364171077</v>
      </c>
      <c r="J22" s="110">
        <f t="shared" ref="J22:J26" si="4">H22*1000000/$N$12</f>
        <v>24.606474291487817</v>
      </c>
      <c r="L22" s="24"/>
    </row>
    <row r="23" spans="1:34" s="3" customFormat="1" ht="14.1" customHeight="1" x14ac:dyDescent="0.2">
      <c r="A23" s="77" t="s">
        <v>167</v>
      </c>
      <c r="B23" s="110">
        <v>7.6769999999999996</v>
      </c>
      <c r="C23" s="110">
        <f>B23-3.297</f>
        <v>4.379999999999999</v>
      </c>
      <c r="D23" s="110">
        <f t="shared" si="2"/>
        <v>29.800861767788518</v>
      </c>
      <c r="E23" s="110">
        <f t="shared" si="2"/>
        <v>17.002445557237682</v>
      </c>
      <c r="F23" s="110"/>
      <c r="G23" s="110">
        <v>1371.6110000000001</v>
      </c>
      <c r="H23" s="110">
        <f>G23-657.649</f>
        <v>713.9620000000001</v>
      </c>
      <c r="I23" s="110">
        <f t="shared" si="3"/>
        <v>36.006843660567711</v>
      </c>
      <c r="J23" s="110">
        <f t="shared" si="4"/>
        <v>18.742572138591953</v>
      </c>
      <c r="K23"/>
      <c r="L23" s="171"/>
    </row>
    <row r="24" spans="1:34" s="3" customFormat="1" ht="14.1" customHeight="1" x14ac:dyDescent="0.2">
      <c r="A24" s="77" t="s">
        <v>235</v>
      </c>
      <c r="B24" s="110">
        <v>0.8</v>
      </c>
      <c r="C24" s="110">
        <f>B24-0.334</f>
        <v>0.46600000000000003</v>
      </c>
      <c r="D24" s="110">
        <f t="shared" si="2"/>
        <v>3.1054695081712667</v>
      </c>
      <c r="E24" s="110">
        <f t="shared" si="2"/>
        <v>1.8089359885097629</v>
      </c>
      <c r="F24" s="110"/>
      <c r="G24" s="110">
        <v>144.173</v>
      </c>
      <c r="H24" s="110">
        <f>G24-75.658</f>
        <v>68.515000000000001</v>
      </c>
      <c r="I24" s="110">
        <f t="shared" si="3"/>
        <v>3.7847572460960346</v>
      </c>
      <c r="J24" s="110">
        <f t="shared" si="4"/>
        <v>1.7986213973231453</v>
      </c>
      <c r="K24"/>
      <c r="L24" s="188"/>
    </row>
    <row r="25" spans="1:34" s="3" customFormat="1" ht="14.1" customHeight="1" x14ac:dyDescent="0.2">
      <c r="A25" s="77" t="s">
        <v>236</v>
      </c>
      <c r="B25" s="110">
        <v>2.286</v>
      </c>
      <c r="C25" s="110">
        <f>B25-1.295</f>
        <v>0.9910000000000001</v>
      </c>
      <c r="D25" s="110">
        <f t="shared" si="2"/>
        <v>8.873879119599394</v>
      </c>
      <c r="E25" s="110">
        <f t="shared" si="2"/>
        <v>3.8469003532471571</v>
      </c>
      <c r="F25" s="110"/>
      <c r="G25" s="110">
        <v>402.29500000000002</v>
      </c>
      <c r="H25" s="110">
        <f>G25-247.436</f>
        <v>154.85900000000001</v>
      </c>
      <c r="I25" s="110">
        <f t="shared" si="3"/>
        <v>10.56084645750733</v>
      </c>
      <c r="J25" s="110">
        <f t="shared" si="4"/>
        <v>4.0652807555727204</v>
      </c>
      <c r="K25"/>
    </row>
    <row r="26" spans="1:34" s="3" customFormat="1" ht="14.1" customHeight="1" x14ac:dyDescent="0.2">
      <c r="A26" s="10" t="s">
        <v>449</v>
      </c>
      <c r="B26" s="110" t="s">
        <v>15</v>
      </c>
      <c r="C26" s="110" t="s">
        <v>15</v>
      </c>
      <c r="D26" s="110" t="s">
        <v>15</v>
      </c>
      <c r="E26" s="110" t="s">
        <v>15</v>
      </c>
      <c r="F26" s="110"/>
      <c r="G26" s="110">
        <v>10885.877066999999</v>
      </c>
      <c r="H26" s="110">
        <f>G26-10456.60282</f>
        <v>429.27424699999938</v>
      </c>
      <c r="I26" s="110">
        <f t="shared" si="3"/>
        <v>285.77058193586106</v>
      </c>
      <c r="J26" s="110">
        <f t="shared" si="4"/>
        <v>11.26909211083675</v>
      </c>
      <c r="K26"/>
      <c r="L26" s="171"/>
      <c r="M26" s="171"/>
      <c r="N26" s="171"/>
      <c r="O26" s="171"/>
      <c r="P26" s="171"/>
      <c r="Q26" s="171"/>
      <c r="R26" s="171"/>
      <c r="S26"/>
      <c r="T26"/>
      <c r="U26"/>
      <c r="V26"/>
      <c r="W26"/>
      <c r="X26"/>
      <c r="Y26"/>
      <c r="Z26"/>
      <c r="AA26"/>
      <c r="AB26"/>
      <c r="AC26"/>
    </row>
    <row r="27" spans="1:34" s="3" customFormat="1" ht="14.1" customHeight="1" x14ac:dyDescent="0.2">
      <c r="A27" s="10" t="s">
        <v>450</v>
      </c>
      <c r="B27" s="110"/>
      <c r="C27" s="110"/>
      <c r="D27" s="110"/>
      <c r="E27" s="110"/>
      <c r="F27" s="110"/>
      <c r="G27" s="110"/>
      <c r="H27" s="110"/>
      <c r="I27" s="110"/>
      <c r="J27" s="110"/>
      <c r="K27"/>
      <c r="L27" s="171"/>
      <c r="M27" s="171"/>
      <c r="N27" s="171"/>
      <c r="O27" s="171"/>
      <c r="P27" s="171"/>
      <c r="Q27" s="171"/>
      <c r="R27" s="171"/>
      <c r="S27"/>
      <c r="T27"/>
      <c r="U27"/>
      <c r="V27"/>
      <c r="W27"/>
      <c r="X27"/>
      <c r="Y27"/>
      <c r="Z27"/>
      <c r="AA27"/>
      <c r="AB27"/>
      <c r="AC27"/>
    </row>
    <row r="28" spans="1:34" s="3" customFormat="1" ht="14.1" customHeight="1" x14ac:dyDescent="0.2">
      <c r="A28" s="151" t="s">
        <v>448</v>
      </c>
      <c r="B28" s="110">
        <f>27.90320641</f>
        <v>27.903206409999999</v>
      </c>
      <c r="C28" s="110">
        <f>B28-23.57822935</f>
        <v>4.3249770599999984</v>
      </c>
      <c r="D28" s="110">
        <f>B28*1000000/$M$12</f>
        <v>108.31569585808005</v>
      </c>
      <c r="E28" s="110">
        <f t="shared" ref="E28" si="5">C28*1000000/$M$12</f>
        <v>16.78885547921276</v>
      </c>
      <c r="F28" s="110"/>
      <c r="G28" s="110">
        <v>1878.94647775</v>
      </c>
      <c r="H28" s="110">
        <v>1555.8024639499999</v>
      </c>
      <c r="I28" s="110">
        <f>G28*1000000/$N$12</f>
        <v>49.325160027820289</v>
      </c>
      <c r="J28" s="110">
        <f t="shared" ref="J28" si="6">H28*1000000/$N$12</f>
        <v>40.842145539933462</v>
      </c>
      <c r="K28"/>
      <c r="L28" s="171"/>
      <c r="M28" s="171"/>
      <c r="N28" s="171"/>
      <c r="O28" s="171"/>
      <c r="P28" s="171"/>
      <c r="Q28" s="171"/>
      <c r="R28" s="171"/>
      <c r="S28"/>
      <c r="T28"/>
      <c r="U28"/>
      <c r="V28"/>
      <c r="W28"/>
      <c r="X28"/>
      <c r="Y28"/>
      <c r="Z28"/>
      <c r="AA28"/>
      <c r="AB28"/>
      <c r="AC28"/>
    </row>
    <row r="29" spans="1:34" s="3" customFormat="1" ht="9" customHeight="1" x14ac:dyDescent="0.2">
      <c r="A29" s="77"/>
      <c r="B29" s="110"/>
      <c r="C29" s="110"/>
      <c r="D29" s="110"/>
      <c r="E29" s="110"/>
      <c r="F29" s="110"/>
      <c r="G29" s="110"/>
      <c r="H29" s="110"/>
      <c r="I29" s="110"/>
      <c r="J29" s="110"/>
      <c r="K29"/>
      <c r="L29" s="171"/>
      <c r="M29" s="171"/>
      <c r="N29" s="171"/>
      <c r="O29" s="171"/>
      <c r="P29" s="171"/>
      <c r="Q29" s="171"/>
      <c r="R29" s="171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3" customFormat="1" ht="14.1" customHeight="1" x14ac:dyDescent="0.2">
      <c r="A30" s="23" t="s">
        <v>447</v>
      </c>
      <c r="B30" s="110">
        <f>B32+B36+B39+B45</f>
        <v>113.73117155</v>
      </c>
      <c r="C30" s="110">
        <f>C32+C36+C39+C45</f>
        <v>67.87499287</v>
      </c>
      <c r="D30" s="110">
        <f>B30*1000000/$M$12</f>
        <v>441.48585672140058</v>
      </c>
      <c r="E30" s="110">
        <f>C30*1000000/$M$12</f>
        <v>263.47965090640895</v>
      </c>
      <c r="F30" s="110"/>
      <c r="G30" s="110">
        <f>G32+G36+G39+G43+G45</f>
        <v>29333.319353870003</v>
      </c>
      <c r="H30" s="110" t="s">
        <v>143</v>
      </c>
      <c r="I30" s="110">
        <f>G30*1000000/$N$12</f>
        <v>770.04357942616548</v>
      </c>
      <c r="J30" s="110" t="s">
        <v>143</v>
      </c>
      <c r="K30"/>
      <c r="L30" s="171"/>
      <c r="M30" s="171"/>
      <c r="N30" s="171"/>
      <c r="O30" s="171"/>
      <c r="P30" s="171"/>
      <c r="Q30" s="171"/>
      <c r="R30" s="171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3" customFormat="1" ht="9.9499999999999993" customHeight="1" x14ac:dyDescent="0.2">
      <c r="A31" s="10"/>
      <c r="B31" s="110"/>
      <c r="C31" s="110"/>
      <c r="D31" s="110"/>
      <c r="E31" s="110"/>
      <c r="F31" s="110"/>
      <c r="G31" s="110"/>
      <c r="H31" s="110"/>
      <c r="I31" s="110"/>
      <c r="J31" s="110"/>
      <c r="K31"/>
      <c r="L31" s="171"/>
      <c r="M31" s="171"/>
      <c r="N31" s="171"/>
      <c r="O31" s="171"/>
      <c r="P31" s="171"/>
      <c r="Q31" s="171"/>
      <c r="R31" s="17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3" customFormat="1" ht="14.1" customHeight="1" x14ac:dyDescent="0.2">
      <c r="A32" s="10" t="s">
        <v>68</v>
      </c>
      <c r="B32" s="110">
        <f>SUM(B33:B35)</f>
        <v>16.41161</v>
      </c>
      <c r="C32" s="110">
        <f>SUM(C33:C35)</f>
        <v>5.0106459999999995</v>
      </c>
      <c r="D32" s="110">
        <f>B32*1000000/$M$12</f>
        <v>63.707193043748305</v>
      </c>
      <c r="E32" s="110">
        <f t="shared" ref="E32:E33" si="7">C32*1000000/$M$12</f>
        <v>19.450510461550401</v>
      </c>
      <c r="F32" s="110"/>
      <c r="G32" s="110">
        <f>SUM(G33:G35)</f>
        <v>8703.00533</v>
      </c>
      <c r="H32" s="110" t="s">
        <v>143</v>
      </c>
      <c r="I32" s="110">
        <f t="shared" ref="I32:I37" si="8">G32*1000000/$N$12</f>
        <v>228.46692852011066</v>
      </c>
      <c r="J32" s="110" t="s">
        <v>143</v>
      </c>
      <c r="K32"/>
      <c r="L32" s="24"/>
      <c r="N32" s="171"/>
      <c r="O32" s="171"/>
      <c r="P32" s="171"/>
      <c r="Q32" s="171"/>
      <c r="R32" s="171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70" customFormat="1" ht="14.1" customHeight="1" x14ac:dyDescent="0.2">
      <c r="A33" s="77" t="s">
        <v>63</v>
      </c>
      <c r="B33" s="110">
        <v>5.4116099999999996</v>
      </c>
      <c r="C33" s="110">
        <v>1.050646</v>
      </c>
      <c r="D33" s="110">
        <f>B33*1000000/$M$12</f>
        <v>21.006987306393384</v>
      </c>
      <c r="E33" s="110">
        <f t="shared" si="7"/>
        <v>4.078436396102636</v>
      </c>
      <c r="F33" s="110"/>
      <c r="G33" s="110">
        <v>1674.7680909999999</v>
      </c>
      <c r="H33" s="110">
        <v>314.514658</v>
      </c>
      <c r="I33" s="110">
        <f t="shared" si="8"/>
        <v>43.965171481086429</v>
      </c>
      <c r="J33" s="110">
        <f>H33*1000000/$N$12</f>
        <v>8.2564809698689512</v>
      </c>
      <c r="K33"/>
      <c r="L33" s="24"/>
      <c r="M33" s="3"/>
      <c r="O33" s="171"/>
      <c r="P33" s="171"/>
      <c r="Q33" s="171"/>
      <c r="R33" s="171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70" customFormat="1" ht="14.1" customHeight="1" x14ac:dyDescent="0.2">
      <c r="A34" s="77" t="s">
        <v>64</v>
      </c>
      <c r="B34" s="110">
        <v>11</v>
      </c>
      <c r="C34" s="110">
        <f>B34-7.04</f>
        <v>3.96</v>
      </c>
      <c r="D34" s="110">
        <f>B34*1000000/$M$12</f>
        <v>42.700205737354914</v>
      </c>
      <c r="E34" s="110">
        <f>C34*1000000/$M$12</f>
        <v>15.372074065447769</v>
      </c>
      <c r="F34" s="110"/>
      <c r="G34" s="110">
        <v>1840</v>
      </c>
      <c r="H34" s="110">
        <f>G34-1168-110</f>
        <v>562</v>
      </c>
      <c r="I34" s="110">
        <f t="shared" si="8"/>
        <v>48.302756638321348</v>
      </c>
      <c r="J34" s="110">
        <f>H34*1000000/$N$12</f>
        <v>14.753341973226412</v>
      </c>
      <c r="K34"/>
      <c r="L34" s="171"/>
      <c r="M34" s="171"/>
      <c r="N34" s="171"/>
      <c r="O34" s="171"/>
      <c r="P34" s="171"/>
      <c r="Q34" s="171"/>
      <c r="R34" s="171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4.1" customHeight="1" x14ac:dyDescent="0.2">
      <c r="A35" s="77" t="s">
        <v>65</v>
      </c>
      <c r="B35" s="110" t="s">
        <v>15</v>
      </c>
      <c r="C35" s="110" t="s">
        <v>15</v>
      </c>
      <c r="D35" s="110" t="s">
        <v>15</v>
      </c>
      <c r="E35" s="110" t="s">
        <v>15</v>
      </c>
      <c r="F35" s="110"/>
      <c r="G35" s="110">
        <v>5188.237239</v>
      </c>
      <c r="H35" s="110" t="s">
        <v>143</v>
      </c>
      <c r="I35" s="110">
        <f t="shared" si="8"/>
        <v>136.19900040070286</v>
      </c>
      <c r="J35" s="110" t="s">
        <v>143</v>
      </c>
      <c r="K35"/>
      <c r="L35" s="188"/>
      <c r="M35" s="171"/>
      <c r="N35" s="171"/>
      <c r="O35" s="171"/>
      <c r="P35" s="171"/>
      <c r="Q35" s="171"/>
      <c r="R35" s="171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4.1" customHeight="1" x14ac:dyDescent="0.2">
      <c r="A36" s="10" t="s">
        <v>168</v>
      </c>
      <c r="B36" s="110">
        <f>B37+B38</f>
        <v>67.302145999999993</v>
      </c>
      <c r="C36" s="110">
        <f>C37+C38</f>
        <v>38.736957000000004</v>
      </c>
      <c r="D36" s="110">
        <f t="shared" ref="D36:D42" si="9">B36*1000000/$M$12</f>
        <v>261.25595279686348</v>
      </c>
      <c r="E36" s="110">
        <f t="shared" ref="E36:E42" si="10">C36*1000000/$M$12</f>
        <v>150.3705485035519</v>
      </c>
      <c r="F36" s="110"/>
      <c r="G36" s="110">
        <f>G37+G38</f>
        <v>8779.7138329999998</v>
      </c>
      <c r="H36" s="110">
        <f>H37+H38</f>
        <v>3287.0084740000002</v>
      </c>
      <c r="I36" s="110">
        <f t="shared" si="8"/>
        <v>230.48064164646877</v>
      </c>
      <c r="J36" s="110">
        <f>H36*1000000/$N$12</f>
        <v>86.288896949848933</v>
      </c>
      <c r="K36"/>
      <c r="L36" s="171"/>
      <c r="M36" s="171"/>
      <c r="N36" s="171"/>
      <c r="O36" s="171"/>
      <c r="P36" s="171"/>
      <c r="Q36" s="171"/>
      <c r="R36" s="171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4.1" customHeight="1" x14ac:dyDescent="0.2">
      <c r="A37" s="77" t="s">
        <v>66</v>
      </c>
      <c r="B37" s="110">
        <v>40.722146000000002</v>
      </c>
      <c r="C37" s="110">
        <f>B37-19.336728</f>
        <v>21.385418000000001</v>
      </c>
      <c r="D37" s="110">
        <f t="shared" si="9"/>
        <v>158.07672838787315</v>
      </c>
      <c r="E37" s="110">
        <f t="shared" si="10"/>
        <v>83.014704398121197</v>
      </c>
      <c r="F37" s="110"/>
      <c r="G37" s="110">
        <v>4844.5481870000003</v>
      </c>
      <c r="H37" s="110">
        <f>G37-3323.607192</f>
        <v>1520.9409950000004</v>
      </c>
      <c r="I37" s="110">
        <f t="shared" si="8"/>
        <v>127.17664788004451</v>
      </c>
      <c r="J37" s="110">
        <f>H37*1000000/$N$12</f>
        <v>39.926979751484431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4.1" customHeight="1" x14ac:dyDescent="0.2">
      <c r="A38" s="77" t="s">
        <v>67</v>
      </c>
      <c r="B38" s="110">
        <v>26.58</v>
      </c>
      <c r="C38" s="110">
        <f>B38-9.228461</f>
        <v>17.351538999999999</v>
      </c>
      <c r="D38" s="110">
        <f t="shared" si="9"/>
        <v>103.17922440899034</v>
      </c>
      <c r="E38" s="110">
        <f t="shared" si="10"/>
        <v>67.355844105430691</v>
      </c>
      <c r="F38" s="110"/>
      <c r="G38" s="110">
        <v>3935.1656459999999</v>
      </c>
      <c r="H38" s="110">
        <f>G38-2169.098167</f>
        <v>1766.0674789999998</v>
      </c>
      <c r="I38" s="110">
        <f>G38*1000000/$N$12</f>
        <v>103.30399376642426</v>
      </c>
      <c r="J38" s="110">
        <f>H38*1000000/$N$12</f>
        <v>46.361917198364502</v>
      </c>
      <c r="K38" s="7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4.1" customHeight="1" x14ac:dyDescent="0.2">
      <c r="A39" s="10" t="s">
        <v>166</v>
      </c>
      <c r="B39" s="110">
        <f>B40+B41+B42</f>
        <v>10.316000000000001</v>
      </c>
      <c r="C39" s="110">
        <f>C40+C41+C42</f>
        <v>7.7889999999999997</v>
      </c>
      <c r="D39" s="110">
        <f t="shared" si="9"/>
        <v>40.045029307868482</v>
      </c>
      <c r="E39" s="110">
        <f t="shared" si="10"/>
        <v>30.235627498932494</v>
      </c>
      <c r="F39" s="110"/>
      <c r="G39" s="110">
        <f>G40+G41+G42</f>
        <v>1805.3089999999997</v>
      </c>
      <c r="H39" s="110">
        <f>H40+H41+H42</f>
        <v>930.95999999999992</v>
      </c>
      <c r="I39" s="110">
        <f t="shared" ref="I39:I43" si="11">G39*1000000/$N$12</f>
        <v>47.392065915201776</v>
      </c>
      <c r="J39" s="110">
        <f t="shared" ref="J39:J43" si="12">H39*1000000/$N$12</f>
        <v>24.43909473913676</v>
      </c>
      <c r="K39" s="10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4.1" customHeight="1" x14ac:dyDescent="0.2">
      <c r="A40" s="77" t="s">
        <v>167</v>
      </c>
      <c r="B40" s="110">
        <v>7.8109999999999999</v>
      </c>
      <c r="C40" s="110">
        <f>B40-1.371</f>
        <v>6.4399999999999995</v>
      </c>
      <c r="D40" s="110">
        <f t="shared" si="9"/>
        <v>30.321027910407206</v>
      </c>
      <c r="E40" s="110">
        <f t="shared" si="10"/>
        <v>24.999029540778693</v>
      </c>
      <c r="F40" s="110"/>
      <c r="G40" s="110">
        <v>1379.6579999999999</v>
      </c>
      <c r="H40" s="110">
        <f>G40-629.317</f>
        <v>750.34099999999989</v>
      </c>
      <c r="I40" s="110">
        <f t="shared" si="11"/>
        <v>36.218089466365846</v>
      </c>
      <c r="J40" s="110">
        <f t="shared" si="12"/>
        <v>19.697575390627541</v>
      </c>
      <c r="K40" s="77"/>
      <c r="L40" s="17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4.1" customHeight="1" x14ac:dyDescent="0.2">
      <c r="A41" s="77" t="s">
        <v>235</v>
      </c>
      <c r="B41" s="110">
        <v>0.64</v>
      </c>
      <c r="C41" s="110">
        <f>B41-0.139</f>
        <v>0.501</v>
      </c>
      <c r="D41" s="110">
        <f t="shared" si="9"/>
        <v>2.4843756065370135</v>
      </c>
      <c r="E41" s="110">
        <f t="shared" si="10"/>
        <v>1.9448002794922556</v>
      </c>
      <c r="F41" s="110"/>
      <c r="G41" s="110">
        <v>109.482</v>
      </c>
      <c r="H41" s="110">
        <f>G41-56.699</f>
        <v>52.783000000000001</v>
      </c>
      <c r="I41" s="110">
        <f t="shared" si="11"/>
        <v>2.8740665229764661</v>
      </c>
      <c r="J41" s="110">
        <f t="shared" si="12"/>
        <v>1.3856328280654977</v>
      </c>
      <c r="K41" s="7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4.1" customHeight="1" x14ac:dyDescent="0.2">
      <c r="A42" s="77" t="s">
        <v>236</v>
      </c>
      <c r="B42" s="110">
        <v>1.865</v>
      </c>
      <c r="C42" s="110">
        <f>B42-1.017</f>
        <v>0.84800000000000009</v>
      </c>
      <c r="D42" s="110">
        <f t="shared" si="9"/>
        <v>7.2396257909242649</v>
      </c>
      <c r="E42" s="110">
        <f t="shared" si="10"/>
        <v>3.2917976786615433</v>
      </c>
      <c r="F42" s="110"/>
      <c r="G42" s="110">
        <v>316.16899999999998</v>
      </c>
      <c r="H42" s="110">
        <f>G42-188.333</f>
        <v>127.83599999999998</v>
      </c>
      <c r="I42" s="110">
        <f t="shared" si="11"/>
        <v>8.2999099258594686</v>
      </c>
      <c r="J42" s="110">
        <f t="shared" si="12"/>
        <v>3.3558865204437214</v>
      </c>
      <c r="K42" s="10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4.1" customHeight="1" x14ac:dyDescent="0.2">
      <c r="A43" s="10" t="s">
        <v>449</v>
      </c>
      <c r="B43" s="110" t="s">
        <v>15</v>
      </c>
      <c r="C43" s="110" t="s">
        <v>15</v>
      </c>
      <c r="D43" s="110" t="s">
        <v>15</v>
      </c>
      <c r="E43" s="110" t="s">
        <v>15</v>
      </c>
      <c r="F43" s="110"/>
      <c r="G43" s="110">
        <v>8562.7089940000005</v>
      </c>
      <c r="H43" s="110">
        <f>G43-8243.122097</f>
        <v>319.58689700000104</v>
      </c>
      <c r="I43" s="110">
        <f t="shared" si="11"/>
        <v>224.78393951192797</v>
      </c>
      <c r="J43" s="110">
        <f t="shared" si="12"/>
        <v>8.3896348427105014</v>
      </c>
      <c r="K43" s="10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4.1" customHeight="1" x14ac:dyDescent="0.2">
      <c r="A44" s="10" t="s">
        <v>450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0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4.1" customHeight="1" x14ac:dyDescent="0.2">
      <c r="A45" s="151" t="s">
        <v>448</v>
      </c>
      <c r="B45" s="110">
        <v>19.70141555</v>
      </c>
      <c r="C45" s="110">
        <v>16.33838987</v>
      </c>
      <c r="D45" s="110">
        <f>B45*1000000/$M$12</f>
        <v>76.477681572920304</v>
      </c>
      <c r="E45" s="110">
        <f t="shared" ref="E45" si="13">C45*1000000/$M$12</f>
        <v>63.422964442374138</v>
      </c>
      <c r="F45" s="110"/>
      <c r="G45" s="110">
        <v>1482.58219687</v>
      </c>
      <c r="H45" s="110">
        <v>1223.95345473</v>
      </c>
      <c r="I45" s="110">
        <f>G45*1000000/$N$12</f>
        <v>38.920003832456217</v>
      </c>
      <c r="J45" s="110">
        <f t="shared" ref="J45" si="14">H45*1000000/$N$12</f>
        <v>32.13061188068253</v>
      </c>
      <c r="K45" s="10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4.1" customHeight="1" x14ac:dyDescent="0.2">
      <c r="A46" s="32"/>
      <c r="B46" s="47"/>
      <c r="C46" s="47"/>
      <c r="D46" s="47"/>
      <c r="E46" s="47"/>
      <c r="F46" s="47"/>
      <c r="G46" s="47"/>
      <c r="H46" s="47"/>
      <c r="I46" s="47"/>
      <c r="J46" s="4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4.1" customHeight="1" x14ac:dyDescent="0.2">
      <c r="A47" s="38" t="s">
        <v>223</v>
      </c>
      <c r="B47" s="3"/>
      <c r="C47" s="3"/>
      <c r="D47" s="3"/>
      <c r="E47" s="3"/>
      <c r="F47" s="3"/>
      <c r="G47" s="3"/>
      <c r="H47" s="3"/>
      <c r="I47" s="3"/>
      <c r="J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4.1" customHeight="1" x14ac:dyDescent="0.2">
      <c r="A48" s="30" t="s">
        <v>532</v>
      </c>
      <c r="B48" s="34"/>
      <c r="C48" s="34"/>
      <c r="D48" s="34"/>
      <c r="E48" s="34"/>
      <c r="F48" s="34"/>
      <c r="G48" s="34"/>
      <c r="H48" s="34"/>
      <c r="I48" s="34"/>
      <c r="J48" s="34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4.1" customHeight="1" x14ac:dyDescent="0.2">
      <c r="A49" s="30" t="s">
        <v>80</v>
      </c>
      <c r="B49" s="34"/>
      <c r="C49" s="34"/>
      <c r="D49" s="34"/>
      <c r="E49" s="34"/>
      <c r="F49" s="34"/>
      <c r="G49" s="34"/>
      <c r="H49" s="34"/>
      <c r="I49" s="34"/>
      <c r="J49" s="3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4.1" customHeight="1" x14ac:dyDescent="0.2">
      <c r="A50" s="88" t="s">
        <v>507</v>
      </c>
      <c r="B50" s="34"/>
      <c r="C50" s="34"/>
      <c r="D50" s="34"/>
      <c r="E50" s="34"/>
      <c r="F50" s="34"/>
      <c r="G50" s="34"/>
      <c r="H50" s="34"/>
      <c r="I50" s="34"/>
      <c r="J50" s="3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9.9499999999999993" customHeight="1" x14ac:dyDescent="0.2">
      <c r="A51" s="30" t="s">
        <v>508</v>
      </c>
      <c r="B51" s="34"/>
      <c r="C51" s="34"/>
      <c r="D51" s="34"/>
      <c r="E51" s="34"/>
      <c r="F51" s="34"/>
      <c r="G51" s="34"/>
      <c r="H51" s="34"/>
      <c r="I51" s="34"/>
      <c r="J51" s="3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4.1" customHeight="1" x14ac:dyDescent="0.2">
      <c r="A52" s="30" t="s">
        <v>81</v>
      </c>
      <c r="B52" s="70"/>
      <c r="C52" s="70"/>
      <c r="D52" s="70"/>
      <c r="E52" s="70"/>
      <c r="F52" s="70"/>
      <c r="G52" s="70"/>
      <c r="H52" s="70"/>
      <c r="I52" s="70"/>
      <c r="J52" s="70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4.1" customHeight="1" x14ac:dyDescent="0.2">
      <c r="A53" s="30" t="s">
        <v>82</v>
      </c>
      <c r="B53" s="70"/>
      <c r="C53" s="70"/>
      <c r="D53" s="70"/>
      <c r="E53" s="70"/>
      <c r="F53" s="70"/>
      <c r="G53" s="70"/>
      <c r="H53" s="70"/>
      <c r="I53" s="70"/>
      <c r="J53" s="70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9.9499999999999993" customHeight="1" x14ac:dyDescent="0.2">
      <c r="A54" s="70" t="s">
        <v>112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x14ac:dyDescent="0.2">
      <c r="A55" s="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x14ac:dyDescent="0.2">
      <c r="A56" s="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x14ac:dyDescent="0.2">
      <c r="A57" s="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x14ac:dyDescent="0.2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x14ac:dyDescent="0.2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x14ac:dyDescent="0.2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"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x14ac:dyDescent="0.2"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x14ac:dyDescent="0.2"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x14ac:dyDescent="0.2"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2:34" x14ac:dyDescent="0.2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2:34" x14ac:dyDescent="0.2"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2:34" x14ac:dyDescent="0.2"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2:34" x14ac:dyDescent="0.2"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2:34" x14ac:dyDescent="0.2"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2:34" x14ac:dyDescent="0.2"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2:34" x14ac:dyDescent="0.2"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2:34" x14ac:dyDescent="0.2"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2:34" x14ac:dyDescent="0.2"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2:34" x14ac:dyDescent="0.2"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2:34" x14ac:dyDescent="0.2"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</sheetData>
  <mergeCells count="2">
    <mergeCell ref="D10:E10"/>
    <mergeCell ref="I10:J10"/>
  </mergeCells>
  <phoneticPr fontId="1" type="noConversion"/>
  <hyperlinks>
    <hyperlink ref="L2" location="'Índice cap_10'!B8" display="Volver al índice"/>
  </hyperlinks>
  <pageMargins left="0.59055118110236227" right="0.59055118110236227" top="0.98425196850393704" bottom="0.98425196850393704" header="0.31496062992125984" footer="0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0"/>
  <sheetViews>
    <sheetView workbookViewId="0">
      <selection activeCell="J2" sqref="J2"/>
    </sheetView>
  </sheetViews>
  <sheetFormatPr baseColWidth="10" defaultColWidth="11.42578125" defaultRowHeight="12.75" zeroHeight="1" x14ac:dyDescent="0.2"/>
  <cols>
    <col min="1" max="1" width="35.5703125" style="3" customWidth="1"/>
    <col min="2" max="2" width="8.85546875" style="3" customWidth="1"/>
    <col min="3" max="4" width="8.7109375" style="3" customWidth="1"/>
    <col min="5" max="5" width="4" style="3" customWidth="1"/>
    <col min="6" max="6" width="8.85546875" style="3" customWidth="1"/>
    <col min="7" max="8" width="8.7109375" style="3" customWidth="1"/>
    <col min="9" max="9" width="11.42578125" style="3"/>
    <col min="10" max="10" width="24" style="3" customWidth="1"/>
    <col min="11" max="11" width="7.42578125" style="3" customWidth="1"/>
    <col min="12" max="13" width="7.85546875" style="3" customWidth="1"/>
    <col min="14" max="14" width="20.28515625" style="3" customWidth="1"/>
    <col min="15" max="15" width="6.85546875" style="3" customWidth="1"/>
    <col min="16" max="16" width="8.140625" style="3" customWidth="1"/>
    <col min="17" max="17" width="7.42578125" style="3" customWidth="1"/>
    <col min="18" max="16383" width="11.42578125" style="3"/>
    <col min="16384" max="16384" width="22.5703125" style="3" customWidth="1"/>
  </cols>
  <sheetData>
    <row r="1" spans="1:19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19" ht="14.1" customHeight="1" x14ac:dyDescent="0.2">
      <c r="J2" s="119" t="s">
        <v>248</v>
      </c>
    </row>
    <row r="3" spans="1:19" ht="14.1" customHeight="1" x14ac:dyDescent="0.2">
      <c r="A3" s="22" t="s">
        <v>498</v>
      </c>
      <c r="B3" s="22"/>
      <c r="C3" s="22"/>
    </row>
    <row r="4" spans="1:19" ht="14.1" customHeight="1" x14ac:dyDescent="0.2">
      <c r="A4" s="5"/>
      <c r="B4" s="5"/>
      <c r="C4" s="5"/>
      <c r="D4" s="6"/>
      <c r="E4" s="6"/>
    </row>
    <row r="5" spans="1:19" s="9" customFormat="1" ht="14.1" customHeight="1" x14ac:dyDescent="0.2">
      <c r="A5" s="126"/>
      <c r="B5" s="120" t="s">
        <v>263</v>
      </c>
      <c r="C5" s="120"/>
      <c r="D5" s="120"/>
      <c r="E5" s="126"/>
      <c r="F5" s="120" t="s">
        <v>465</v>
      </c>
      <c r="G5" s="120"/>
      <c r="H5" s="120"/>
      <c r="J5"/>
      <c r="K5"/>
      <c r="L5"/>
      <c r="M5"/>
      <c r="N5"/>
    </row>
    <row r="6" spans="1:19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  <c r="J6"/>
      <c r="K6"/>
      <c r="L6"/>
      <c r="M6"/>
      <c r="N6"/>
    </row>
    <row r="7" spans="1:19" ht="14.1" customHeight="1" x14ac:dyDescent="0.2">
      <c r="A7" s="23"/>
      <c r="J7"/>
      <c r="K7"/>
      <c r="L7"/>
      <c r="M7"/>
      <c r="N7"/>
    </row>
    <row r="8" spans="1:19" ht="14.1" customHeight="1" x14ac:dyDescent="0.2">
      <c r="A8" s="23" t="s">
        <v>251</v>
      </c>
      <c r="B8" s="12">
        <v>3962</v>
      </c>
      <c r="C8" s="12">
        <v>1764</v>
      </c>
      <c r="D8" s="12">
        <v>2198</v>
      </c>
      <c r="E8" s="12"/>
      <c r="F8" s="12">
        <v>4006</v>
      </c>
      <c r="G8" s="12">
        <v>1819</v>
      </c>
      <c r="H8" s="12">
        <v>2187</v>
      </c>
      <c r="J8"/>
      <c r="K8"/>
      <c r="L8"/>
      <c r="M8"/>
      <c r="N8"/>
    </row>
    <row r="9" spans="1:19" ht="14.1" customHeight="1" x14ac:dyDescent="0.2">
      <c r="A9" s="19" t="s">
        <v>511</v>
      </c>
      <c r="B9" s="12">
        <v>429</v>
      </c>
      <c r="C9" s="12">
        <v>156</v>
      </c>
      <c r="D9" s="12">
        <v>273</v>
      </c>
      <c r="E9" s="12"/>
      <c r="F9" s="12">
        <v>429</v>
      </c>
      <c r="G9" s="12">
        <v>143</v>
      </c>
      <c r="H9" s="12">
        <v>286</v>
      </c>
      <c r="J9"/>
      <c r="K9"/>
      <c r="L9"/>
      <c r="M9"/>
      <c r="N9"/>
    </row>
    <row r="10" spans="1:19" ht="14.1" customHeight="1" x14ac:dyDescent="0.2">
      <c r="A10" s="19" t="s">
        <v>292</v>
      </c>
      <c r="B10" s="12">
        <v>1885</v>
      </c>
      <c r="C10" s="12">
        <v>738</v>
      </c>
      <c r="D10" s="12">
        <v>1147</v>
      </c>
      <c r="E10" s="12"/>
      <c r="F10" s="12">
        <v>1875</v>
      </c>
      <c r="G10" s="12">
        <v>760</v>
      </c>
      <c r="H10" s="12">
        <v>1115</v>
      </c>
      <c r="I10" s="24"/>
      <c r="J10"/>
      <c r="K10"/>
      <c r="L10"/>
      <c r="M10"/>
      <c r="N10"/>
      <c r="O10"/>
      <c r="P10"/>
      <c r="Q10"/>
      <c r="R10"/>
      <c r="S10"/>
    </row>
    <row r="11" spans="1:19" ht="14.1" customHeight="1" x14ac:dyDescent="0.2">
      <c r="A11" s="19" t="s">
        <v>533</v>
      </c>
      <c r="B11" s="12">
        <v>1648</v>
      </c>
      <c r="C11" s="12">
        <v>870</v>
      </c>
      <c r="D11" s="12">
        <v>778</v>
      </c>
      <c r="E11" s="12"/>
      <c r="F11" s="12">
        <v>1702</v>
      </c>
      <c r="G11" s="12">
        <v>916</v>
      </c>
      <c r="H11" s="12">
        <v>786</v>
      </c>
      <c r="J11"/>
      <c r="K11"/>
      <c r="L11"/>
      <c r="M11"/>
      <c r="N11"/>
      <c r="O11"/>
      <c r="P11"/>
      <c r="Q11"/>
      <c r="R11"/>
      <c r="S11"/>
    </row>
    <row r="12" spans="1:19" ht="14.1" customHeight="1" x14ac:dyDescent="0.2">
      <c r="A12" s="23" t="s">
        <v>484</v>
      </c>
      <c r="B12" s="12">
        <v>1963</v>
      </c>
      <c r="C12" s="12">
        <v>879</v>
      </c>
      <c r="D12" s="12">
        <v>1084</v>
      </c>
      <c r="E12" s="12"/>
      <c r="F12" s="12">
        <v>1999</v>
      </c>
      <c r="G12" s="12">
        <v>918</v>
      </c>
      <c r="H12" s="12">
        <v>1081</v>
      </c>
      <c r="J12"/>
      <c r="K12"/>
      <c r="L12"/>
      <c r="M12"/>
      <c r="N12"/>
      <c r="O12"/>
      <c r="P12"/>
      <c r="Q12"/>
      <c r="R12"/>
      <c r="S12"/>
    </row>
    <row r="13" spans="1:19" ht="14.1" customHeight="1" x14ac:dyDescent="0.2">
      <c r="A13" s="19" t="s">
        <v>511</v>
      </c>
      <c r="B13" s="12">
        <v>200</v>
      </c>
      <c r="C13" s="12">
        <v>74</v>
      </c>
      <c r="D13" s="12">
        <v>126</v>
      </c>
      <c r="E13" s="12"/>
      <c r="F13" s="12">
        <v>190</v>
      </c>
      <c r="G13" s="12">
        <v>56</v>
      </c>
      <c r="H13" s="12">
        <v>134</v>
      </c>
      <c r="J13"/>
      <c r="K13"/>
      <c r="L13"/>
      <c r="M13"/>
      <c r="N13"/>
      <c r="O13"/>
      <c r="P13"/>
      <c r="Q13"/>
      <c r="R13"/>
      <c r="S13"/>
    </row>
    <row r="14" spans="1:19" ht="14.1" customHeight="1" x14ac:dyDescent="0.2">
      <c r="A14" s="19" t="s">
        <v>292</v>
      </c>
      <c r="B14" s="12">
        <v>954</v>
      </c>
      <c r="C14" s="12">
        <v>368</v>
      </c>
      <c r="D14" s="12">
        <v>586</v>
      </c>
      <c r="E14" s="12"/>
      <c r="F14" s="12">
        <v>929</v>
      </c>
      <c r="G14" s="12">
        <v>384</v>
      </c>
      <c r="H14" s="12">
        <v>545</v>
      </c>
      <c r="I14" s="24"/>
      <c r="J14"/>
      <c r="K14"/>
      <c r="L14"/>
      <c r="M14"/>
      <c r="N14"/>
      <c r="O14"/>
      <c r="P14"/>
      <c r="Q14"/>
      <c r="R14"/>
      <c r="S14"/>
    </row>
    <row r="15" spans="1:19" ht="14.1" customHeight="1" x14ac:dyDescent="0.2">
      <c r="A15" s="19" t="s">
        <v>533</v>
      </c>
      <c r="B15" s="12">
        <v>809</v>
      </c>
      <c r="C15" s="12">
        <v>437</v>
      </c>
      <c r="D15" s="12">
        <v>372</v>
      </c>
      <c r="E15" s="12"/>
      <c r="F15" s="12">
        <v>880</v>
      </c>
      <c r="G15" s="12">
        <v>478</v>
      </c>
      <c r="H15" s="12">
        <v>402</v>
      </c>
      <c r="J15"/>
      <c r="K15"/>
      <c r="L15"/>
      <c r="M15"/>
      <c r="N15"/>
      <c r="O15"/>
      <c r="P15"/>
      <c r="Q15"/>
      <c r="R15"/>
      <c r="S15"/>
    </row>
    <row r="16" spans="1:19" ht="14.1" customHeight="1" x14ac:dyDescent="0.2">
      <c r="A16" s="23" t="s">
        <v>485</v>
      </c>
      <c r="B16" s="12">
        <v>1999</v>
      </c>
      <c r="C16" s="12">
        <v>885</v>
      </c>
      <c r="D16" s="12">
        <v>1114</v>
      </c>
      <c r="E16" s="12"/>
      <c r="F16" s="12">
        <v>2007</v>
      </c>
      <c r="G16" s="12">
        <v>901</v>
      </c>
      <c r="H16" s="12">
        <v>1106</v>
      </c>
      <c r="J16"/>
      <c r="K16"/>
      <c r="L16"/>
      <c r="M16"/>
      <c r="N16"/>
      <c r="O16"/>
      <c r="P16"/>
      <c r="Q16"/>
      <c r="R16"/>
      <c r="S16"/>
    </row>
    <row r="17" spans="1:19" ht="14.1" customHeight="1" x14ac:dyDescent="0.2">
      <c r="A17" s="19" t="s">
        <v>511</v>
      </c>
      <c r="B17" s="12">
        <v>229</v>
      </c>
      <c r="C17" s="12">
        <v>82</v>
      </c>
      <c r="D17" s="12">
        <v>147</v>
      </c>
      <c r="E17" s="12"/>
      <c r="F17" s="12">
        <v>239</v>
      </c>
      <c r="G17" s="12">
        <v>87</v>
      </c>
      <c r="H17" s="12">
        <v>152</v>
      </c>
      <c r="J17"/>
      <c r="K17"/>
      <c r="L17"/>
      <c r="M17"/>
      <c r="N17"/>
      <c r="O17"/>
      <c r="P17"/>
      <c r="Q17"/>
      <c r="R17"/>
      <c r="S17"/>
    </row>
    <row r="18" spans="1:19" ht="14.1" customHeight="1" x14ac:dyDescent="0.2">
      <c r="A18" s="19" t="s">
        <v>292</v>
      </c>
      <c r="B18" s="12">
        <v>931</v>
      </c>
      <c r="C18" s="12">
        <v>370</v>
      </c>
      <c r="D18" s="12">
        <v>561</v>
      </c>
      <c r="E18" s="12"/>
      <c r="F18" s="12">
        <v>946</v>
      </c>
      <c r="G18" s="12">
        <v>376</v>
      </c>
      <c r="H18" s="12">
        <v>570</v>
      </c>
      <c r="J18"/>
      <c r="K18"/>
      <c r="L18"/>
      <c r="M18"/>
      <c r="N18"/>
      <c r="O18"/>
      <c r="P18"/>
      <c r="Q18"/>
      <c r="R18"/>
      <c r="S18"/>
    </row>
    <row r="19" spans="1:19" ht="14.1" customHeight="1" x14ac:dyDescent="0.2">
      <c r="A19" s="19" t="s">
        <v>533</v>
      </c>
      <c r="B19" s="12">
        <v>839</v>
      </c>
      <c r="C19" s="12">
        <v>433</v>
      </c>
      <c r="D19" s="12">
        <v>406</v>
      </c>
      <c r="E19" s="12"/>
      <c r="F19" s="12">
        <v>822</v>
      </c>
      <c r="G19" s="12">
        <v>438</v>
      </c>
      <c r="H19" s="12">
        <v>384</v>
      </c>
      <c r="J19"/>
      <c r="K19"/>
      <c r="L19"/>
      <c r="M19"/>
      <c r="N19"/>
      <c r="O19"/>
      <c r="P19"/>
      <c r="Q19"/>
      <c r="R19"/>
      <c r="S19"/>
    </row>
    <row r="20" spans="1:19" ht="14.1" customHeight="1" x14ac:dyDescent="0.2">
      <c r="A20" s="19"/>
      <c r="B20" s="12"/>
      <c r="C20" s="12"/>
      <c r="D20" s="12"/>
      <c r="E20" s="12"/>
      <c r="F20" s="12"/>
      <c r="G20" s="12"/>
      <c r="H20" s="12"/>
      <c r="J20"/>
      <c r="K20"/>
      <c r="L20"/>
      <c r="M20"/>
      <c r="N20"/>
      <c r="O20"/>
      <c r="P20"/>
      <c r="Q20"/>
      <c r="R20"/>
      <c r="S20"/>
    </row>
    <row r="21" spans="1:19" ht="14.1" customHeight="1" x14ac:dyDescent="0.2">
      <c r="A21" s="23" t="s">
        <v>25</v>
      </c>
      <c r="B21" s="12">
        <f>B22+B26</f>
        <v>3194</v>
      </c>
      <c r="C21" s="12">
        <f>C22+C26</f>
        <v>1388</v>
      </c>
      <c r="D21" s="12">
        <f>D22+D26</f>
        <v>1806</v>
      </c>
      <c r="E21" s="12"/>
      <c r="F21" s="12">
        <v>3199</v>
      </c>
      <c r="G21" s="12">
        <v>1406</v>
      </c>
      <c r="H21" s="12">
        <v>1793</v>
      </c>
      <c r="J21"/>
      <c r="K21"/>
      <c r="L21"/>
      <c r="M21"/>
      <c r="N21"/>
      <c r="O21"/>
      <c r="P21"/>
      <c r="Q21"/>
      <c r="R21"/>
      <c r="S21"/>
    </row>
    <row r="22" spans="1:19" ht="14.1" customHeight="1" x14ac:dyDescent="0.2">
      <c r="A22" s="23" t="s">
        <v>288</v>
      </c>
      <c r="B22" s="12">
        <v>1568</v>
      </c>
      <c r="C22" s="12">
        <v>680</v>
      </c>
      <c r="D22" s="12">
        <v>888</v>
      </c>
      <c r="E22" s="12"/>
      <c r="F22" s="12">
        <v>1589</v>
      </c>
      <c r="G22" s="12">
        <v>709</v>
      </c>
      <c r="H22" s="12">
        <v>880</v>
      </c>
      <c r="J22"/>
      <c r="K22"/>
      <c r="L22"/>
      <c r="M22"/>
      <c r="N22"/>
      <c r="O22"/>
      <c r="P22"/>
      <c r="Q22"/>
      <c r="R22"/>
      <c r="S22"/>
    </row>
    <row r="23" spans="1:19" ht="14.1" customHeight="1" x14ac:dyDescent="0.2">
      <c r="A23" s="19" t="s">
        <v>511</v>
      </c>
      <c r="B23" s="12">
        <v>200</v>
      </c>
      <c r="C23" s="12">
        <v>74</v>
      </c>
      <c r="D23" s="12">
        <v>126</v>
      </c>
      <c r="E23" s="12"/>
      <c r="F23" s="12">
        <v>190</v>
      </c>
      <c r="G23" s="12">
        <v>56</v>
      </c>
      <c r="H23" s="12">
        <v>134</v>
      </c>
      <c r="J23"/>
      <c r="K23"/>
      <c r="L23"/>
      <c r="M23"/>
      <c r="N23"/>
      <c r="O23"/>
      <c r="P23"/>
      <c r="Q23"/>
      <c r="R23"/>
      <c r="S23"/>
    </row>
    <row r="24" spans="1:19" ht="14.1" customHeight="1" x14ac:dyDescent="0.2">
      <c r="A24" s="19" t="s">
        <v>292</v>
      </c>
      <c r="B24" s="12">
        <v>757</v>
      </c>
      <c r="C24" s="12">
        <v>274</v>
      </c>
      <c r="D24" s="12">
        <v>483</v>
      </c>
      <c r="E24" s="12"/>
      <c r="F24" s="12">
        <v>752</v>
      </c>
      <c r="G24" s="12">
        <v>294</v>
      </c>
      <c r="H24" s="12">
        <v>458</v>
      </c>
      <c r="I24" s="24"/>
      <c r="J24"/>
      <c r="K24"/>
      <c r="L24"/>
      <c r="M24"/>
      <c r="N24"/>
      <c r="O24"/>
      <c r="P24"/>
      <c r="Q24"/>
      <c r="R24"/>
      <c r="S24"/>
    </row>
    <row r="25" spans="1:19" ht="14.1" customHeight="1" x14ac:dyDescent="0.2">
      <c r="A25" s="19" t="s">
        <v>533</v>
      </c>
      <c r="B25" s="12">
        <v>611</v>
      </c>
      <c r="C25" s="12">
        <v>332</v>
      </c>
      <c r="D25" s="12">
        <v>279</v>
      </c>
      <c r="E25" s="12"/>
      <c r="F25" s="12">
        <v>647</v>
      </c>
      <c r="G25" s="12">
        <v>359</v>
      </c>
      <c r="H25" s="12">
        <v>288</v>
      </c>
      <c r="J25"/>
      <c r="K25"/>
      <c r="L25"/>
      <c r="M25"/>
      <c r="N25"/>
      <c r="O25"/>
      <c r="P25"/>
      <c r="Q25"/>
      <c r="R25"/>
      <c r="S25"/>
    </row>
    <row r="26" spans="1:19" ht="14.1" customHeight="1" x14ac:dyDescent="0.2">
      <c r="A26" s="23" t="s">
        <v>289</v>
      </c>
      <c r="B26" s="12">
        <v>1626</v>
      </c>
      <c r="C26" s="12">
        <v>708</v>
      </c>
      <c r="D26" s="12">
        <v>918</v>
      </c>
      <c r="E26" s="12"/>
      <c r="F26" s="12">
        <v>1610</v>
      </c>
      <c r="G26" s="12">
        <v>697</v>
      </c>
      <c r="H26" s="12">
        <v>913</v>
      </c>
      <c r="J26"/>
      <c r="K26"/>
      <c r="L26"/>
      <c r="M26"/>
      <c r="N26"/>
      <c r="O26"/>
      <c r="P26"/>
      <c r="Q26"/>
      <c r="R26"/>
      <c r="S26"/>
    </row>
    <row r="27" spans="1:19" ht="14.1" customHeight="1" x14ac:dyDescent="0.2">
      <c r="A27" s="19" t="s">
        <v>511</v>
      </c>
      <c r="B27" s="12">
        <v>229</v>
      </c>
      <c r="C27" s="12">
        <v>82</v>
      </c>
      <c r="D27" s="12">
        <v>147</v>
      </c>
      <c r="E27" s="12"/>
      <c r="F27" s="12">
        <v>239</v>
      </c>
      <c r="G27" s="12">
        <v>87</v>
      </c>
      <c r="H27" s="12">
        <v>152</v>
      </c>
      <c r="J27"/>
      <c r="K27"/>
      <c r="L27"/>
      <c r="M27"/>
      <c r="N27"/>
      <c r="O27"/>
      <c r="P27"/>
      <c r="Q27"/>
      <c r="R27"/>
      <c r="S27"/>
    </row>
    <row r="28" spans="1:19" ht="14.1" customHeight="1" x14ac:dyDescent="0.2">
      <c r="A28" s="19" t="s">
        <v>292</v>
      </c>
      <c r="B28" s="12">
        <v>774</v>
      </c>
      <c r="C28" s="12">
        <v>302</v>
      </c>
      <c r="D28" s="12">
        <v>472</v>
      </c>
      <c r="E28" s="12"/>
      <c r="F28" s="12">
        <v>752</v>
      </c>
      <c r="G28" s="12">
        <v>282</v>
      </c>
      <c r="H28" s="12">
        <v>470</v>
      </c>
      <c r="J28"/>
      <c r="K28"/>
      <c r="L28"/>
      <c r="M28"/>
      <c r="N28"/>
      <c r="O28"/>
      <c r="P28"/>
      <c r="Q28"/>
      <c r="R28"/>
      <c r="S28"/>
    </row>
    <row r="29" spans="1:19" ht="14.1" customHeight="1" x14ac:dyDescent="0.2">
      <c r="A29" s="19" t="s">
        <v>533</v>
      </c>
      <c r="B29" s="12">
        <v>623</v>
      </c>
      <c r="C29" s="12">
        <v>324</v>
      </c>
      <c r="D29" s="12">
        <v>299</v>
      </c>
      <c r="E29" s="12"/>
      <c r="F29" s="12">
        <v>619</v>
      </c>
      <c r="G29" s="12">
        <v>328</v>
      </c>
      <c r="H29" s="12">
        <v>291</v>
      </c>
      <c r="J29"/>
      <c r="K29"/>
      <c r="L29"/>
      <c r="M29"/>
      <c r="N29"/>
      <c r="O29"/>
      <c r="P29"/>
      <c r="Q29"/>
      <c r="R29"/>
      <c r="S29"/>
    </row>
    <row r="30" spans="1:19" ht="14.1" customHeight="1" x14ac:dyDescent="0.2">
      <c r="A30" s="19"/>
      <c r="B30" s="12"/>
      <c r="C30" s="12"/>
      <c r="D30" s="12"/>
      <c r="E30" s="12"/>
      <c r="F30" s="12"/>
      <c r="G30" s="12"/>
      <c r="H30" s="12"/>
      <c r="J30"/>
      <c r="K30"/>
      <c r="L30"/>
      <c r="M30"/>
      <c r="N30"/>
      <c r="O30"/>
      <c r="P30"/>
      <c r="Q30"/>
      <c r="R30"/>
      <c r="S30"/>
    </row>
    <row r="31" spans="1:19" ht="14.1" customHeight="1" x14ac:dyDescent="0.2">
      <c r="A31" s="23" t="s">
        <v>26</v>
      </c>
      <c r="B31" s="12">
        <f>B32+B36</f>
        <v>768</v>
      </c>
      <c r="C31" s="12">
        <f>C32+C36</f>
        <v>376</v>
      </c>
      <c r="D31" s="12">
        <f>D32+D36</f>
        <v>392</v>
      </c>
      <c r="E31" s="12"/>
      <c r="F31" s="12">
        <v>807</v>
      </c>
      <c r="G31" s="12">
        <v>413</v>
      </c>
      <c r="H31" s="12">
        <v>394</v>
      </c>
      <c r="J31"/>
      <c r="K31"/>
      <c r="L31"/>
      <c r="M31"/>
      <c r="N31"/>
      <c r="O31"/>
      <c r="P31"/>
      <c r="Q31"/>
      <c r="R31"/>
      <c r="S31"/>
    </row>
    <row r="32" spans="1:19" s="18" customFormat="1" ht="14.1" customHeight="1" x14ac:dyDescent="0.2">
      <c r="A32" s="23" t="s">
        <v>288</v>
      </c>
      <c r="B32" s="12">
        <v>395</v>
      </c>
      <c r="C32" s="12">
        <v>199</v>
      </c>
      <c r="D32" s="12">
        <v>196</v>
      </c>
      <c r="E32" s="12"/>
      <c r="F32" s="12">
        <v>410</v>
      </c>
      <c r="G32" s="12">
        <v>209</v>
      </c>
      <c r="H32" s="12">
        <v>201</v>
      </c>
      <c r="J32"/>
      <c r="K32"/>
      <c r="L32"/>
      <c r="M32"/>
      <c r="N32"/>
      <c r="O32"/>
      <c r="P32"/>
      <c r="Q32"/>
      <c r="R32"/>
      <c r="S32"/>
    </row>
    <row r="33" spans="1:19" ht="14.1" customHeight="1" x14ac:dyDescent="0.2">
      <c r="A33" s="19" t="s">
        <v>511</v>
      </c>
      <c r="B33" s="12" t="s">
        <v>15</v>
      </c>
      <c r="C33" s="12" t="s">
        <v>15</v>
      </c>
      <c r="D33" s="12" t="s">
        <v>15</v>
      </c>
      <c r="E33" s="12"/>
      <c r="F33" s="12" t="s">
        <v>15</v>
      </c>
      <c r="G33" s="12" t="s">
        <v>15</v>
      </c>
      <c r="H33" s="12" t="s">
        <v>15</v>
      </c>
      <c r="J33"/>
      <c r="K33"/>
      <c r="L33"/>
      <c r="M33"/>
      <c r="N33"/>
      <c r="O33"/>
      <c r="P33"/>
      <c r="Q33"/>
      <c r="R33"/>
      <c r="S33"/>
    </row>
    <row r="34" spans="1:19" ht="14.1" customHeight="1" x14ac:dyDescent="0.2">
      <c r="A34" s="19" t="s">
        <v>292</v>
      </c>
      <c r="B34" s="12">
        <v>197</v>
      </c>
      <c r="C34" s="12">
        <v>94</v>
      </c>
      <c r="D34" s="12">
        <v>103</v>
      </c>
      <c r="E34" s="12"/>
      <c r="F34" s="12">
        <v>177</v>
      </c>
      <c r="G34" s="12">
        <v>90</v>
      </c>
      <c r="H34" s="12">
        <v>87</v>
      </c>
      <c r="I34" s="24"/>
      <c r="J34"/>
      <c r="K34"/>
      <c r="L34"/>
      <c r="M34"/>
      <c r="N34"/>
      <c r="O34"/>
      <c r="P34"/>
      <c r="Q34"/>
      <c r="R34"/>
      <c r="S34"/>
    </row>
    <row r="35" spans="1:19" ht="14.1" customHeight="1" x14ac:dyDescent="0.2">
      <c r="A35" s="19" t="s">
        <v>533</v>
      </c>
      <c r="B35" s="12">
        <v>198</v>
      </c>
      <c r="C35" s="12">
        <v>105</v>
      </c>
      <c r="D35" s="12">
        <v>93</v>
      </c>
      <c r="E35" s="12"/>
      <c r="F35" s="12">
        <v>233</v>
      </c>
      <c r="G35" s="12">
        <v>119</v>
      </c>
      <c r="H35" s="12">
        <v>114</v>
      </c>
      <c r="J35"/>
      <c r="K35"/>
      <c r="L35"/>
      <c r="M35"/>
      <c r="N35"/>
      <c r="O35"/>
      <c r="P35"/>
      <c r="Q35"/>
      <c r="R35"/>
      <c r="S35"/>
    </row>
    <row r="36" spans="1:19" ht="14.1" customHeight="1" x14ac:dyDescent="0.2">
      <c r="A36" s="23" t="s">
        <v>289</v>
      </c>
      <c r="B36" s="12">
        <v>373</v>
      </c>
      <c r="C36" s="12">
        <v>177</v>
      </c>
      <c r="D36" s="12">
        <v>196</v>
      </c>
      <c r="E36" s="12"/>
      <c r="F36" s="12">
        <v>397</v>
      </c>
      <c r="G36" s="12">
        <v>204</v>
      </c>
      <c r="H36" s="12">
        <v>193</v>
      </c>
      <c r="J36"/>
      <c r="K36"/>
      <c r="L36"/>
      <c r="M36"/>
      <c r="N36"/>
      <c r="O36"/>
      <c r="P36"/>
      <c r="Q36"/>
      <c r="R36"/>
      <c r="S36"/>
    </row>
    <row r="37" spans="1:19" ht="14.1" customHeight="1" x14ac:dyDescent="0.2">
      <c r="A37" s="19" t="s">
        <v>511</v>
      </c>
      <c r="B37" s="12" t="s">
        <v>15</v>
      </c>
      <c r="C37" s="12" t="s">
        <v>15</v>
      </c>
      <c r="D37" s="12" t="s">
        <v>15</v>
      </c>
      <c r="E37" s="12"/>
      <c r="F37" s="12" t="s">
        <v>15</v>
      </c>
      <c r="G37" s="12" t="s">
        <v>15</v>
      </c>
      <c r="H37" s="12" t="s">
        <v>15</v>
      </c>
      <c r="J37"/>
      <c r="K37"/>
      <c r="L37"/>
      <c r="M37"/>
      <c r="N37"/>
      <c r="O37"/>
      <c r="P37"/>
      <c r="Q37"/>
      <c r="R37"/>
      <c r="S37"/>
    </row>
    <row r="38" spans="1:19" ht="14.1" customHeight="1" x14ac:dyDescent="0.2">
      <c r="A38" s="19" t="s">
        <v>292</v>
      </c>
      <c r="B38" s="12">
        <v>157</v>
      </c>
      <c r="C38" s="12">
        <v>68</v>
      </c>
      <c r="D38" s="12">
        <v>89</v>
      </c>
      <c r="E38" s="12"/>
      <c r="F38" s="12">
        <v>194</v>
      </c>
      <c r="G38" s="12">
        <v>94</v>
      </c>
      <c r="H38" s="12">
        <v>100</v>
      </c>
      <c r="J38"/>
      <c r="K38"/>
      <c r="L38"/>
      <c r="M38"/>
      <c r="N38"/>
      <c r="O38"/>
      <c r="P38"/>
      <c r="Q38"/>
      <c r="R38"/>
      <c r="S38"/>
    </row>
    <row r="39" spans="1:19" ht="14.1" customHeight="1" x14ac:dyDescent="0.2">
      <c r="A39" s="19" t="s">
        <v>533</v>
      </c>
      <c r="B39" s="12">
        <v>216</v>
      </c>
      <c r="C39" s="12">
        <v>109</v>
      </c>
      <c r="D39" s="12">
        <v>107</v>
      </c>
      <c r="E39" s="12"/>
      <c r="F39" s="12">
        <v>203</v>
      </c>
      <c r="G39" s="12">
        <v>110</v>
      </c>
      <c r="H39" s="12">
        <v>93</v>
      </c>
      <c r="J39"/>
      <c r="K39"/>
      <c r="L39"/>
      <c r="M39"/>
      <c r="N39"/>
      <c r="O39"/>
      <c r="P39"/>
      <c r="Q39"/>
      <c r="R39"/>
      <c r="S39"/>
    </row>
    <row r="40" spans="1:19" ht="14.1" customHeight="1" x14ac:dyDescent="0.2">
      <c r="A40" s="17"/>
      <c r="B40" s="17"/>
      <c r="C40" s="17"/>
      <c r="D40" s="17"/>
      <c r="E40" s="17"/>
      <c r="F40" s="17"/>
      <c r="G40" s="121"/>
      <c r="H40" s="129"/>
      <c r="J40"/>
      <c r="K40"/>
      <c r="L40"/>
      <c r="M40"/>
      <c r="N40"/>
      <c r="O40"/>
      <c r="P40"/>
      <c r="Q40"/>
      <c r="R40"/>
      <c r="S40"/>
    </row>
    <row r="41" spans="1:19" ht="14.1" customHeight="1" x14ac:dyDescent="0.2">
      <c r="A41" s="18" t="s">
        <v>265</v>
      </c>
      <c r="J41"/>
      <c r="K41"/>
      <c r="L41"/>
      <c r="M41"/>
      <c r="N41"/>
      <c r="O41"/>
      <c r="P41"/>
      <c r="Q41"/>
      <c r="R41"/>
      <c r="S41"/>
    </row>
    <row r="42" spans="1:19" x14ac:dyDescent="0.2">
      <c r="A42" s="30"/>
      <c r="B42" s="11"/>
      <c r="C42" s="11"/>
      <c r="D42" s="11"/>
      <c r="J42"/>
      <c r="K42"/>
      <c r="L42"/>
      <c r="M42"/>
      <c r="N42"/>
      <c r="O42"/>
      <c r="P42"/>
      <c r="Q42"/>
      <c r="R42"/>
      <c r="S42"/>
    </row>
    <row r="43" spans="1:19" x14ac:dyDescent="0.2">
      <c r="A43" s="18"/>
      <c r="B43" s="18"/>
      <c r="C43" s="18"/>
      <c r="D43" s="18"/>
      <c r="E43" s="18"/>
      <c r="G43" s="18"/>
      <c r="H43" s="18"/>
      <c r="J43"/>
      <c r="K43"/>
      <c r="L43"/>
      <c r="M43"/>
      <c r="N43"/>
      <c r="O43"/>
      <c r="P43"/>
      <c r="Q43"/>
      <c r="R43"/>
      <c r="S43"/>
    </row>
    <row r="44" spans="1:19" x14ac:dyDescent="0.2">
      <c r="A44" s="19"/>
      <c r="B44" s="11"/>
      <c r="C44" s="11"/>
      <c r="D44" s="11"/>
      <c r="J44"/>
      <c r="K44"/>
      <c r="L44"/>
      <c r="M44"/>
      <c r="N44"/>
      <c r="O44"/>
      <c r="P44"/>
      <c r="Q44"/>
      <c r="R44"/>
      <c r="S44"/>
    </row>
    <row r="45" spans="1:19" x14ac:dyDescent="0.2">
      <c r="J45"/>
      <c r="K45"/>
      <c r="L45"/>
      <c r="M45"/>
      <c r="N45"/>
      <c r="O45"/>
      <c r="P45"/>
      <c r="Q45"/>
      <c r="R45"/>
      <c r="S45"/>
    </row>
    <row r="46" spans="1:19" x14ac:dyDescent="0.2">
      <c r="J46"/>
      <c r="K46"/>
      <c r="L46"/>
      <c r="M46"/>
      <c r="N46"/>
      <c r="O46"/>
      <c r="P46"/>
      <c r="Q46"/>
      <c r="R46"/>
      <c r="S46"/>
    </row>
    <row r="47" spans="1:19" x14ac:dyDescent="0.2">
      <c r="F47" s="26"/>
      <c r="J47"/>
      <c r="K47"/>
      <c r="L47"/>
      <c r="M47"/>
      <c r="N47"/>
      <c r="O47"/>
      <c r="P47"/>
      <c r="Q47"/>
      <c r="R47"/>
      <c r="S47"/>
    </row>
    <row r="48" spans="1:19" x14ac:dyDescent="0.2">
      <c r="J48"/>
      <c r="K48"/>
      <c r="L48"/>
      <c r="M48"/>
      <c r="N48"/>
      <c r="O48"/>
      <c r="P48"/>
      <c r="Q48"/>
      <c r="R48"/>
      <c r="S48"/>
    </row>
    <row r="49" spans="10:19" x14ac:dyDescent="0.2">
      <c r="J49"/>
      <c r="K49"/>
      <c r="L49"/>
      <c r="M49"/>
      <c r="N49"/>
      <c r="O49"/>
      <c r="P49"/>
      <c r="Q49"/>
      <c r="R49"/>
      <c r="S49"/>
    </row>
    <row r="50" spans="10:19" x14ac:dyDescent="0.2">
      <c r="J50"/>
      <c r="K50"/>
      <c r="L50"/>
      <c r="M50"/>
      <c r="N50"/>
      <c r="O50"/>
      <c r="P50"/>
      <c r="Q50"/>
      <c r="R50"/>
      <c r="S50"/>
    </row>
    <row r="51" spans="10:19" x14ac:dyDescent="0.2">
      <c r="J51"/>
      <c r="K51"/>
      <c r="L51"/>
      <c r="M51"/>
      <c r="N51"/>
      <c r="O51"/>
      <c r="P51"/>
      <c r="Q51"/>
      <c r="R51"/>
      <c r="S51"/>
    </row>
    <row r="52" spans="10:19" x14ac:dyDescent="0.2">
      <c r="J52"/>
      <c r="K52"/>
      <c r="L52"/>
      <c r="M52"/>
      <c r="N52"/>
      <c r="O52"/>
      <c r="P52"/>
      <c r="Q52"/>
      <c r="R52"/>
      <c r="S52"/>
    </row>
    <row r="53" spans="10:19" x14ac:dyDescent="0.2">
      <c r="J53"/>
      <c r="K53"/>
      <c r="L53"/>
      <c r="M53"/>
      <c r="N53"/>
      <c r="O53"/>
      <c r="P53"/>
      <c r="Q53"/>
      <c r="R53"/>
      <c r="S53"/>
    </row>
    <row r="54" spans="10:19" x14ac:dyDescent="0.2">
      <c r="J54"/>
      <c r="K54"/>
      <c r="L54"/>
      <c r="M54"/>
      <c r="N54"/>
      <c r="O54"/>
      <c r="P54"/>
      <c r="Q54"/>
      <c r="R54"/>
      <c r="S54"/>
    </row>
    <row r="55" spans="10:19" x14ac:dyDescent="0.2">
      <c r="J55"/>
      <c r="K55"/>
      <c r="L55"/>
      <c r="M55"/>
      <c r="N55"/>
      <c r="O55"/>
      <c r="P55"/>
      <c r="Q55"/>
      <c r="R55"/>
      <c r="S55"/>
    </row>
    <row r="56" spans="10:19" x14ac:dyDescent="0.2">
      <c r="J56"/>
      <c r="K56"/>
      <c r="L56"/>
      <c r="M56"/>
      <c r="N56"/>
      <c r="O56"/>
      <c r="P56"/>
      <c r="Q56"/>
      <c r="R56"/>
      <c r="S56"/>
    </row>
    <row r="57" spans="10:19" x14ac:dyDescent="0.2">
      <c r="J57"/>
      <c r="K57"/>
      <c r="L57"/>
      <c r="M57"/>
      <c r="N57"/>
      <c r="O57"/>
      <c r="P57"/>
      <c r="Q57"/>
      <c r="R57"/>
      <c r="S57"/>
    </row>
    <row r="58" spans="10:19" x14ac:dyDescent="0.2">
      <c r="J58"/>
      <c r="K58"/>
      <c r="L58"/>
      <c r="M58"/>
      <c r="N58"/>
      <c r="O58"/>
      <c r="P58"/>
      <c r="Q58"/>
      <c r="R58"/>
      <c r="S58"/>
    </row>
    <row r="59" spans="10:19" x14ac:dyDescent="0.2">
      <c r="J59"/>
      <c r="K59"/>
      <c r="L59"/>
      <c r="M59"/>
      <c r="N59"/>
      <c r="O59"/>
      <c r="P59"/>
      <c r="Q59"/>
      <c r="R59"/>
      <c r="S59"/>
    </row>
    <row r="60" spans="10:19" x14ac:dyDescent="0.2">
      <c r="J60"/>
      <c r="K60"/>
      <c r="L60"/>
      <c r="M60"/>
      <c r="N60"/>
      <c r="O60"/>
      <c r="P60"/>
      <c r="Q60"/>
      <c r="R60"/>
      <c r="S60"/>
    </row>
    <row r="61" spans="10:19" x14ac:dyDescent="0.2">
      <c r="J61"/>
      <c r="K61"/>
      <c r="L61"/>
      <c r="M61"/>
      <c r="N61"/>
      <c r="O61"/>
      <c r="P61"/>
      <c r="Q61"/>
      <c r="R61"/>
      <c r="S61"/>
    </row>
    <row r="62" spans="10:19" x14ac:dyDescent="0.2">
      <c r="J62"/>
      <c r="K62"/>
      <c r="L62"/>
      <c r="M62"/>
      <c r="N62"/>
      <c r="O62"/>
      <c r="P62"/>
      <c r="Q62"/>
      <c r="R62"/>
      <c r="S62"/>
    </row>
    <row r="63" spans="10:19" x14ac:dyDescent="0.2">
      <c r="J63"/>
      <c r="K63"/>
      <c r="L63"/>
      <c r="M63"/>
      <c r="N63"/>
      <c r="O63"/>
      <c r="P63"/>
      <c r="Q63"/>
      <c r="R63"/>
      <c r="S63"/>
    </row>
    <row r="64" spans="10:19" x14ac:dyDescent="0.2">
      <c r="J64"/>
      <c r="K64"/>
      <c r="L64"/>
      <c r="M64"/>
      <c r="N64"/>
      <c r="O64"/>
      <c r="P64"/>
      <c r="Q64"/>
      <c r="R64"/>
      <c r="S64"/>
    </row>
    <row r="65" spans="10:19" x14ac:dyDescent="0.2">
      <c r="J65"/>
      <c r="K65"/>
      <c r="L65"/>
      <c r="M65"/>
      <c r="N65"/>
      <c r="O65"/>
      <c r="P65"/>
      <c r="Q65"/>
      <c r="R65"/>
      <c r="S65"/>
    </row>
    <row r="66" spans="10:19" x14ac:dyDescent="0.2">
      <c r="J66"/>
      <c r="K66"/>
      <c r="L66"/>
      <c r="M66"/>
      <c r="N66"/>
      <c r="O66"/>
      <c r="P66"/>
      <c r="Q66"/>
      <c r="R66"/>
      <c r="S66"/>
    </row>
    <row r="67" spans="10:19" x14ac:dyDescent="0.2">
      <c r="J67"/>
      <c r="K67"/>
      <c r="L67"/>
      <c r="M67"/>
      <c r="N67"/>
      <c r="O67"/>
      <c r="P67"/>
      <c r="Q67"/>
      <c r="R67"/>
      <c r="S67"/>
    </row>
    <row r="68" spans="10:19" x14ac:dyDescent="0.2">
      <c r="J68"/>
      <c r="K68"/>
      <c r="L68"/>
      <c r="M68"/>
      <c r="N68"/>
      <c r="O68"/>
      <c r="P68"/>
      <c r="Q68"/>
      <c r="R68"/>
      <c r="S68"/>
    </row>
    <row r="69" spans="10:19" x14ac:dyDescent="0.2">
      <c r="J69"/>
      <c r="K69"/>
      <c r="L69"/>
      <c r="M69"/>
      <c r="N69"/>
      <c r="O69"/>
      <c r="P69"/>
      <c r="Q69"/>
      <c r="R69"/>
      <c r="S69"/>
    </row>
    <row r="70" spans="10:19" x14ac:dyDescent="0.2">
      <c r="J70"/>
      <c r="K70"/>
      <c r="L70"/>
      <c r="M70"/>
      <c r="N70"/>
      <c r="O70"/>
      <c r="P70"/>
      <c r="Q70"/>
      <c r="R70"/>
      <c r="S70"/>
    </row>
    <row r="71" spans="10:19" x14ac:dyDescent="0.2">
      <c r="J71"/>
      <c r="K71"/>
      <c r="L71"/>
      <c r="M71"/>
      <c r="N71"/>
      <c r="O71"/>
      <c r="P71"/>
      <c r="Q71"/>
      <c r="R71"/>
      <c r="S71"/>
    </row>
    <row r="72" spans="10:19" x14ac:dyDescent="0.2">
      <c r="J72"/>
      <c r="K72"/>
      <c r="L72"/>
      <c r="M72"/>
      <c r="N72"/>
      <c r="O72"/>
      <c r="P72"/>
      <c r="Q72"/>
      <c r="R72"/>
      <c r="S72"/>
    </row>
    <row r="73" spans="10:19" x14ac:dyDescent="0.2">
      <c r="J73"/>
      <c r="K73"/>
      <c r="L73"/>
      <c r="M73"/>
      <c r="N73"/>
      <c r="O73"/>
      <c r="P73"/>
      <c r="Q73"/>
      <c r="R73"/>
      <c r="S73"/>
    </row>
    <row r="74" spans="10:19" x14ac:dyDescent="0.2">
      <c r="J74"/>
      <c r="K74"/>
      <c r="L74"/>
      <c r="M74"/>
      <c r="N74"/>
      <c r="O74"/>
      <c r="P74"/>
      <c r="Q74"/>
      <c r="R74"/>
      <c r="S74"/>
    </row>
    <row r="75" spans="10:19" x14ac:dyDescent="0.2">
      <c r="J75"/>
      <c r="K75"/>
      <c r="L75"/>
      <c r="M75"/>
      <c r="N75"/>
      <c r="O75"/>
      <c r="P75"/>
      <c r="Q75"/>
      <c r="R75"/>
      <c r="S75"/>
    </row>
    <row r="76" spans="10:19" x14ac:dyDescent="0.2">
      <c r="J76"/>
      <c r="K76"/>
      <c r="L76"/>
      <c r="M76"/>
      <c r="N76"/>
      <c r="O76"/>
      <c r="P76"/>
      <c r="Q76"/>
      <c r="R76"/>
      <c r="S76"/>
    </row>
    <row r="77" spans="10:19" x14ac:dyDescent="0.2">
      <c r="J77"/>
      <c r="K77"/>
      <c r="L77"/>
      <c r="M77"/>
      <c r="N77"/>
      <c r="O77"/>
      <c r="P77"/>
      <c r="Q77"/>
      <c r="R77"/>
      <c r="S77"/>
    </row>
    <row r="78" spans="10:19" x14ac:dyDescent="0.2">
      <c r="J78"/>
      <c r="K78"/>
      <c r="L78"/>
      <c r="M78"/>
      <c r="N78"/>
      <c r="O78"/>
      <c r="P78"/>
      <c r="Q78"/>
      <c r="R78"/>
      <c r="S78"/>
    </row>
    <row r="79" spans="10:19" x14ac:dyDescent="0.2">
      <c r="J79"/>
      <c r="K79"/>
      <c r="L79"/>
      <c r="M79"/>
      <c r="N79"/>
      <c r="O79"/>
      <c r="P79"/>
      <c r="Q79"/>
      <c r="R79"/>
      <c r="S79"/>
    </row>
    <row r="80" spans="10:19" x14ac:dyDescent="0.2">
      <c r="J80"/>
      <c r="K80"/>
      <c r="L80"/>
      <c r="M80"/>
      <c r="N80"/>
      <c r="O80"/>
      <c r="P80"/>
      <c r="Q80"/>
      <c r="R80"/>
      <c r="S80"/>
    </row>
    <row r="81" spans="10:19" x14ac:dyDescent="0.2">
      <c r="J81"/>
      <c r="K81"/>
      <c r="L81"/>
      <c r="M81"/>
      <c r="N81"/>
      <c r="O81"/>
      <c r="P81"/>
      <c r="Q81"/>
      <c r="R81"/>
      <c r="S81"/>
    </row>
    <row r="82" spans="10:19" x14ac:dyDescent="0.2">
      <c r="J82"/>
      <c r="K82"/>
      <c r="L82"/>
      <c r="M82"/>
      <c r="N82"/>
      <c r="O82"/>
      <c r="P82"/>
      <c r="Q82"/>
      <c r="R82"/>
      <c r="S82"/>
    </row>
    <row r="83" spans="10:19" x14ac:dyDescent="0.2">
      <c r="J83"/>
      <c r="K83"/>
      <c r="L83"/>
      <c r="M83"/>
      <c r="N83"/>
      <c r="O83"/>
      <c r="P83"/>
      <c r="Q83"/>
      <c r="R83"/>
      <c r="S83"/>
    </row>
    <row r="84" spans="10:19" x14ac:dyDescent="0.2">
      <c r="J84"/>
      <c r="K84"/>
      <c r="L84"/>
      <c r="M84"/>
      <c r="N84"/>
      <c r="O84"/>
      <c r="P84"/>
      <c r="Q84"/>
      <c r="R84"/>
      <c r="S84"/>
    </row>
    <row r="85" spans="10:19" x14ac:dyDescent="0.2">
      <c r="J85"/>
      <c r="K85"/>
      <c r="L85"/>
      <c r="M85"/>
      <c r="N85"/>
      <c r="O85"/>
      <c r="P85"/>
      <c r="Q85"/>
      <c r="R85"/>
      <c r="S85"/>
    </row>
    <row r="86" spans="10:19" x14ac:dyDescent="0.2">
      <c r="J86"/>
      <c r="K86"/>
      <c r="L86"/>
      <c r="M86"/>
      <c r="N86"/>
      <c r="O86"/>
      <c r="P86"/>
      <c r="Q86"/>
      <c r="R86"/>
      <c r="S86"/>
    </row>
    <row r="87" spans="10:19" x14ac:dyDescent="0.2">
      <c r="J87"/>
      <c r="K87"/>
      <c r="L87"/>
      <c r="M87"/>
      <c r="N87"/>
      <c r="O87"/>
      <c r="P87"/>
      <c r="Q87"/>
      <c r="R87"/>
      <c r="S87"/>
    </row>
    <row r="88" spans="10:19" x14ac:dyDescent="0.2">
      <c r="J88"/>
      <c r="K88"/>
      <c r="L88"/>
      <c r="M88"/>
      <c r="N88"/>
      <c r="O88"/>
      <c r="P88"/>
      <c r="Q88"/>
      <c r="R88"/>
      <c r="S88"/>
    </row>
    <row r="89" spans="10:19" x14ac:dyDescent="0.2">
      <c r="J89"/>
      <c r="K89"/>
      <c r="L89"/>
      <c r="M89"/>
      <c r="N89"/>
      <c r="O89"/>
      <c r="P89"/>
      <c r="Q89"/>
      <c r="R89"/>
      <c r="S89"/>
    </row>
    <row r="90" spans="10:19" x14ac:dyDescent="0.2">
      <c r="J90"/>
      <c r="K90"/>
      <c r="L90"/>
      <c r="M90"/>
      <c r="N90"/>
      <c r="O90"/>
      <c r="P90"/>
      <c r="Q90"/>
      <c r="R90"/>
      <c r="S90"/>
    </row>
    <row r="91" spans="10:19" x14ac:dyDescent="0.2">
      <c r="J91"/>
      <c r="K91"/>
      <c r="L91"/>
      <c r="M91"/>
      <c r="N91"/>
      <c r="O91"/>
      <c r="P91"/>
      <c r="Q91"/>
      <c r="R91"/>
      <c r="S91"/>
    </row>
    <row r="92" spans="10:19" x14ac:dyDescent="0.2">
      <c r="J92"/>
      <c r="K92"/>
      <c r="L92"/>
      <c r="M92"/>
      <c r="N92"/>
      <c r="O92"/>
      <c r="P92"/>
      <c r="Q92"/>
      <c r="R92"/>
      <c r="S92"/>
    </row>
    <row r="93" spans="10:19" x14ac:dyDescent="0.2">
      <c r="J93"/>
      <c r="K93"/>
      <c r="L93"/>
      <c r="M93"/>
      <c r="N93"/>
      <c r="O93"/>
      <c r="P93"/>
      <c r="Q93"/>
      <c r="R93"/>
      <c r="S93"/>
    </row>
    <row r="94" spans="10:19" x14ac:dyDescent="0.2">
      <c r="J94"/>
      <c r="K94"/>
      <c r="L94"/>
      <c r="M94"/>
      <c r="N94"/>
      <c r="O94"/>
      <c r="P94"/>
      <c r="Q94"/>
      <c r="R94"/>
      <c r="S94"/>
    </row>
    <row r="95" spans="10:19" x14ac:dyDescent="0.2">
      <c r="J95"/>
      <c r="K95"/>
      <c r="L95"/>
      <c r="M95"/>
      <c r="N95"/>
      <c r="O95"/>
      <c r="P95"/>
      <c r="Q95"/>
      <c r="R95"/>
      <c r="S95"/>
    </row>
    <row r="96" spans="10:19" x14ac:dyDescent="0.2">
      <c r="J96"/>
      <c r="K96"/>
      <c r="L96"/>
      <c r="M96"/>
      <c r="N96"/>
      <c r="O96"/>
      <c r="P96"/>
      <c r="Q96"/>
      <c r="R96"/>
      <c r="S96"/>
    </row>
    <row r="97" spans="10:19" x14ac:dyDescent="0.2">
      <c r="J97"/>
      <c r="K97"/>
      <c r="L97"/>
      <c r="M97"/>
      <c r="N97"/>
      <c r="O97"/>
      <c r="P97"/>
      <c r="Q97"/>
      <c r="R97"/>
      <c r="S97"/>
    </row>
    <row r="98" spans="10:19" x14ac:dyDescent="0.2">
      <c r="J98"/>
      <c r="K98"/>
      <c r="L98"/>
      <c r="M98"/>
      <c r="N98"/>
      <c r="O98"/>
      <c r="P98"/>
      <c r="Q98"/>
      <c r="R98"/>
      <c r="S98"/>
    </row>
    <row r="99" spans="10:19" x14ac:dyDescent="0.2">
      <c r="J99"/>
      <c r="K99"/>
      <c r="L99"/>
      <c r="M99"/>
      <c r="N99"/>
      <c r="O99"/>
      <c r="P99"/>
      <c r="Q99"/>
      <c r="R99"/>
      <c r="S99"/>
    </row>
    <row r="100" spans="10:19" x14ac:dyDescent="0.2">
      <c r="J100"/>
      <c r="K100"/>
      <c r="L100"/>
      <c r="M100"/>
      <c r="N100"/>
      <c r="O100"/>
      <c r="P100"/>
      <c r="Q100"/>
      <c r="R100"/>
      <c r="S100"/>
    </row>
    <row r="101" spans="10:19" x14ac:dyDescent="0.2">
      <c r="J101"/>
      <c r="K101"/>
      <c r="L101"/>
      <c r="M101"/>
      <c r="N101"/>
      <c r="O101"/>
      <c r="P101"/>
      <c r="Q101"/>
      <c r="R101"/>
      <c r="S101"/>
    </row>
    <row r="102" spans="10:19" x14ac:dyDescent="0.2">
      <c r="J102"/>
      <c r="K102"/>
      <c r="L102"/>
      <c r="M102"/>
      <c r="N102"/>
      <c r="O102"/>
      <c r="P102"/>
      <c r="Q102"/>
      <c r="R102"/>
      <c r="S102"/>
    </row>
    <row r="103" spans="10:19" x14ac:dyDescent="0.2">
      <c r="J103"/>
      <c r="K103"/>
      <c r="L103"/>
      <c r="M103"/>
      <c r="N103"/>
      <c r="O103"/>
      <c r="P103"/>
      <c r="Q103"/>
      <c r="R103"/>
      <c r="S103"/>
    </row>
    <row r="104" spans="10:19" x14ac:dyDescent="0.2">
      <c r="J104"/>
      <c r="K104"/>
      <c r="L104"/>
      <c r="M104"/>
      <c r="N104"/>
      <c r="O104"/>
      <c r="P104"/>
      <c r="Q104"/>
      <c r="R104"/>
      <c r="S104"/>
    </row>
    <row r="105" spans="10:19" x14ac:dyDescent="0.2">
      <c r="J105"/>
      <c r="K105"/>
      <c r="L105"/>
      <c r="M105"/>
      <c r="N105"/>
      <c r="O105"/>
      <c r="P105"/>
      <c r="Q105"/>
      <c r="R105"/>
      <c r="S105"/>
    </row>
    <row r="106" spans="10:19" x14ac:dyDescent="0.2">
      <c r="J106"/>
      <c r="K106"/>
      <c r="L106"/>
      <c r="M106"/>
      <c r="N106"/>
      <c r="O106"/>
      <c r="P106"/>
      <c r="Q106"/>
      <c r="R106"/>
      <c r="S106"/>
    </row>
    <row r="107" spans="10:19" x14ac:dyDescent="0.2">
      <c r="J107"/>
      <c r="K107"/>
      <c r="L107"/>
      <c r="M107"/>
      <c r="N107"/>
      <c r="O107"/>
      <c r="P107"/>
      <c r="Q107"/>
      <c r="R107"/>
      <c r="S107"/>
    </row>
    <row r="108" spans="10:19" x14ac:dyDescent="0.2">
      <c r="J108"/>
      <c r="K108"/>
      <c r="L108"/>
      <c r="M108"/>
      <c r="N108"/>
      <c r="O108"/>
      <c r="P108"/>
      <c r="Q108"/>
      <c r="R108"/>
      <c r="S108"/>
    </row>
    <row r="109" spans="10:19" x14ac:dyDescent="0.2">
      <c r="J109"/>
      <c r="K109"/>
      <c r="L109"/>
      <c r="M109"/>
      <c r="N109"/>
      <c r="O109"/>
      <c r="P109"/>
      <c r="Q109"/>
      <c r="R109"/>
      <c r="S109"/>
    </row>
    <row r="110" spans="10:19" x14ac:dyDescent="0.2">
      <c r="J110"/>
      <c r="K110"/>
      <c r="L110"/>
      <c r="M110"/>
      <c r="N110"/>
      <c r="O110"/>
      <c r="P110"/>
      <c r="Q110"/>
      <c r="R110"/>
      <c r="S110"/>
    </row>
    <row r="111" spans="10:19" x14ac:dyDescent="0.2">
      <c r="J111"/>
      <c r="K111"/>
      <c r="L111"/>
      <c r="M111"/>
      <c r="N111"/>
      <c r="O111"/>
      <c r="P111"/>
      <c r="Q111"/>
      <c r="R111"/>
      <c r="S111"/>
    </row>
    <row r="112" spans="10:19" x14ac:dyDescent="0.2">
      <c r="J112"/>
      <c r="K112"/>
      <c r="L112"/>
      <c r="M112"/>
      <c r="N112"/>
      <c r="O112"/>
      <c r="P112"/>
      <c r="Q112"/>
      <c r="R112"/>
      <c r="S112"/>
    </row>
    <row r="113" spans="10:19" x14ac:dyDescent="0.2">
      <c r="J113"/>
      <c r="K113"/>
      <c r="L113"/>
      <c r="M113"/>
      <c r="N113"/>
      <c r="O113"/>
      <c r="P113"/>
      <c r="Q113"/>
      <c r="R113"/>
      <c r="S113"/>
    </row>
    <row r="114" spans="10:19" x14ac:dyDescent="0.2">
      <c r="J114"/>
      <c r="K114"/>
      <c r="L114"/>
      <c r="M114"/>
      <c r="N114"/>
      <c r="O114"/>
      <c r="P114"/>
      <c r="Q114"/>
      <c r="R114"/>
      <c r="S114"/>
    </row>
    <row r="115" spans="10:19" x14ac:dyDescent="0.2">
      <c r="J115"/>
      <c r="K115"/>
      <c r="L115"/>
      <c r="M115"/>
      <c r="N115"/>
      <c r="O115"/>
      <c r="P115"/>
      <c r="Q115"/>
      <c r="R115"/>
      <c r="S115"/>
    </row>
    <row r="116" spans="10:19" x14ac:dyDescent="0.2">
      <c r="J116"/>
      <c r="K116"/>
      <c r="L116"/>
      <c r="M116"/>
      <c r="N116"/>
      <c r="O116"/>
      <c r="P116"/>
      <c r="Q116"/>
      <c r="R116"/>
      <c r="S116"/>
    </row>
    <row r="117" spans="10:19" x14ac:dyDescent="0.2">
      <c r="J117"/>
      <c r="K117"/>
      <c r="L117"/>
      <c r="M117"/>
      <c r="N117"/>
      <c r="O117"/>
      <c r="P117"/>
      <c r="Q117"/>
      <c r="R117"/>
      <c r="S117"/>
    </row>
    <row r="118" spans="10:19" x14ac:dyDescent="0.2">
      <c r="J118"/>
      <c r="K118"/>
      <c r="L118"/>
      <c r="M118"/>
      <c r="N118"/>
      <c r="O118"/>
      <c r="P118"/>
      <c r="Q118"/>
      <c r="R118"/>
      <c r="S118"/>
    </row>
    <row r="119" spans="10:19" x14ac:dyDescent="0.2">
      <c r="J119"/>
      <c r="K119"/>
      <c r="L119"/>
      <c r="M119"/>
      <c r="N119"/>
      <c r="O119"/>
      <c r="P119"/>
      <c r="Q119"/>
      <c r="R119"/>
      <c r="S119"/>
    </row>
    <row r="120" spans="10:19" x14ac:dyDescent="0.2">
      <c r="J120"/>
      <c r="K120"/>
      <c r="L120"/>
      <c r="M120"/>
      <c r="N120"/>
      <c r="O120"/>
      <c r="P120"/>
      <c r="Q120"/>
      <c r="R120"/>
      <c r="S120"/>
    </row>
    <row r="121" spans="10:19" x14ac:dyDescent="0.2">
      <c r="J121"/>
      <c r="K121"/>
      <c r="L121"/>
      <c r="M121"/>
      <c r="N121"/>
      <c r="O121"/>
      <c r="P121"/>
      <c r="Q121"/>
      <c r="R121"/>
      <c r="S121"/>
    </row>
    <row r="122" spans="10:19" x14ac:dyDescent="0.2">
      <c r="J122"/>
      <c r="K122"/>
      <c r="L122"/>
      <c r="M122"/>
      <c r="N122"/>
      <c r="O122"/>
      <c r="P122"/>
      <c r="Q122"/>
      <c r="R122"/>
      <c r="S122"/>
    </row>
    <row r="123" spans="10:19" x14ac:dyDescent="0.2">
      <c r="J123"/>
      <c r="K123"/>
      <c r="L123"/>
      <c r="M123"/>
      <c r="N123"/>
      <c r="O123"/>
      <c r="P123"/>
      <c r="Q123"/>
      <c r="R123"/>
      <c r="S123"/>
    </row>
    <row r="124" spans="10:19" x14ac:dyDescent="0.2">
      <c r="J124"/>
      <c r="K124"/>
      <c r="L124"/>
      <c r="M124"/>
      <c r="N124"/>
      <c r="O124"/>
      <c r="P124"/>
      <c r="Q124"/>
      <c r="R124"/>
      <c r="S124"/>
    </row>
    <row r="125" spans="10:19" x14ac:dyDescent="0.2">
      <c r="J125"/>
      <c r="K125"/>
      <c r="L125"/>
      <c r="M125"/>
      <c r="N125"/>
      <c r="O125"/>
      <c r="P125"/>
      <c r="Q125"/>
      <c r="R125"/>
      <c r="S125"/>
    </row>
    <row r="126" spans="10:19" x14ac:dyDescent="0.2">
      <c r="J126"/>
      <c r="K126"/>
      <c r="L126"/>
      <c r="M126"/>
      <c r="N126"/>
      <c r="O126"/>
      <c r="P126"/>
      <c r="Q126"/>
      <c r="R126"/>
      <c r="S126"/>
    </row>
    <row r="127" spans="10:19" x14ac:dyDescent="0.2">
      <c r="J127"/>
      <c r="K127"/>
      <c r="L127"/>
      <c r="M127"/>
      <c r="N127"/>
      <c r="O127"/>
      <c r="P127"/>
      <c r="Q127"/>
      <c r="R127"/>
      <c r="S127"/>
    </row>
    <row r="128" spans="10:19" x14ac:dyDescent="0.2">
      <c r="J128"/>
      <c r="K128"/>
      <c r="L128"/>
      <c r="M128"/>
      <c r="N128"/>
      <c r="O128"/>
      <c r="P128"/>
      <c r="Q128"/>
      <c r="R128"/>
      <c r="S128"/>
    </row>
    <row r="129" spans="10:19" x14ac:dyDescent="0.2">
      <c r="J129"/>
      <c r="K129"/>
      <c r="L129"/>
      <c r="M129"/>
      <c r="N129"/>
      <c r="O129"/>
      <c r="P129"/>
      <c r="Q129"/>
      <c r="R129"/>
      <c r="S129"/>
    </row>
    <row r="130" spans="10:19" x14ac:dyDescent="0.2">
      <c r="J130"/>
      <c r="K130"/>
      <c r="L130"/>
      <c r="M130"/>
      <c r="N130"/>
      <c r="O130"/>
      <c r="P130"/>
      <c r="Q130"/>
      <c r="R130"/>
      <c r="S130"/>
    </row>
    <row r="131" spans="10:19" x14ac:dyDescent="0.2">
      <c r="J131"/>
      <c r="K131"/>
      <c r="L131"/>
      <c r="M131"/>
      <c r="N131"/>
      <c r="O131"/>
      <c r="P131"/>
      <c r="Q131"/>
      <c r="R131"/>
      <c r="S131"/>
    </row>
    <row r="132" spans="10:19" x14ac:dyDescent="0.2">
      <c r="J132"/>
      <c r="K132"/>
      <c r="L132"/>
      <c r="M132"/>
      <c r="N132"/>
      <c r="O132"/>
      <c r="P132"/>
      <c r="Q132"/>
      <c r="R132"/>
      <c r="S132"/>
    </row>
    <row r="133" spans="10:19" x14ac:dyDescent="0.2">
      <c r="J133"/>
      <c r="K133"/>
      <c r="L133"/>
      <c r="M133"/>
      <c r="N133"/>
      <c r="O133"/>
      <c r="P133"/>
      <c r="Q133"/>
      <c r="R133"/>
      <c r="S133"/>
    </row>
    <row r="134" spans="10:19" x14ac:dyDescent="0.2"/>
    <row r="135" spans="10:19" x14ac:dyDescent="0.2"/>
    <row r="136" spans="10:19" x14ac:dyDescent="0.2"/>
    <row r="137" spans="10:19" x14ac:dyDescent="0.2"/>
    <row r="138" spans="10:19" x14ac:dyDescent="0.2"/>
    <row r="139" spans="10:19" x14ac:dyDescent="0.2"/>
    <row r="140" spans="10:19" x14ac:dyDescent="0.2"/>
    <row r="141" spans="10:19" x14ac:dyDescent="0.2"/>
    <row r="142" spans="10:19" x14ac:dyDescent="0.2"/>
    <row r="143" spans="10:19" x14ac:dyDescent="0.2"/>
    <row r="144" spans="10:19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34" x14ac:dyDescent="0.2"/>
    <row r="340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306"/>
  <sheetViews>
    <sheetView zoomScaleNormal="100" workbookViewId="0">
      <selection activeCell="J2" sqref="J2"/>
    </sheetView>
  </sheetViews>
  <sheetFormatPr baseColWidth="10" defaultColWidth="5.28515625" defaultRowHeight="11.25" customHeight="1" x14ac:dyDescent="0.2"/>
  <cols>
    <col min="1" max="1" width="40.85546875" style="3" customWidth="1"/>
    <col min="2" max="3" width="8.140625" style="3" customWidth="1"/>
    <col min="4" max="4" width="7.5703125" style="3" customWidth="1"/>
    <col min="5" max="5" width="3.7109375" style="3" customWidth="1"/>
    <col min="6" max="7" width="8.140625" style="3" customWidth="1"/>
    <col min="8" max="8" width="7.42578125" style="3" customWidth="1"/>
    <col min="9" max="9" width="5.28515625" style="3" customWidth="1"/>
    <col min="10" max="10" width="5.28515625" style="3"/>
    <col min="11" max="11" width="6.85546875" style="3" customWidth="1"/>
    <col min="12" max="12" width="7.28515625" style="3" customWidth="1"/>
    <col min="13" max="16383" width="5.28515625" style="3"/>
    <col min="16384" max="16384" width="21.42578125" style="3" customWidth="1"/>
  </cols>
  <sheetData>
    <row r="1" spans="1:20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20" ht="14.1" customHeight="1" x14ac:dyDescent="0.2">
      <c r="J2" s="119" t="s">
        <v>248</v>
      </c>
    </row>
    <row r="3" spans="1:20" ht="14.1" customHeight="1" x14ac:dyDescent="0.2">
      <c r="A3" s="22" t="s">
        <v>499</v>
      </c>
      <c r="B3" s="22"/>
      <c r="C3" s="22"/>
    </row>
    <row r="4" spans="1:20" ht="14.1" customHeight="1" x14ac:dyDescent="0.2">
      <c r="A4" s="5"/>
      <c r="B4" s="5"/>
      <c r="C4" s="5"/>
      <c r="D4" s="6"/>
      <c r="E4" s="6"/>
    </row>
    <row r="5" spans="1:20" s="9" customFormat="1" ht="14.1" customHeight="1" x14ac:dyDescent="0.2">
      <c r="A5" s="126"/>
      <c r="B5" s="120" t="s">
        <v>263</v>
      </c>
      <c r="C5" s="120"/>
      <c r="D5" s="120"/>
      <c r="E5" s="126"/>
      <c r="F5" s="120" t="s">
        <v>465</v>
      </c>
      <c r="G5" s="120"/>
      <c r="H5" s="120"/>
    </row>
    <row r="6" spans="1:20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  <c r="K6"/>
      <c r="L6"/>
      <c r="M6"/>
      <c r="N6"/>
      <c r="O6"/>
      <c r="P6"/>
      <c r="Q6"/>
      <c r="R6"/>
      <c r="S6"/>
      <c r="T6"/>
    </row>
    <row r="7" spans="1:20" ht="14.1" customHeight="1" x14ac:dyDescent="0.2">
      <c r="A7" s="23"/>
      <c r="I7" s="33"/>
      <c r="K7"/>
      <c r="L7"/>
      <c r="M7"/>
      <c r="N7"/>
      <c r="O7"/>
      <c r="P7"/>
      <c r="Q7"/>
      <c r="R7"/>
      <c r="S7"/>
      <c r="T7"/>
    </row>
    <row r="8" spans="1:20" ht="14.1" customHeight="1" x14ac:dyDescent="0.2">
      <c r="A8" s="23" t="s">
        <v>293</v>
      </c>
      <c r="B8" s="12">
        <v>8323</v>
      </c>
      <c r="C8" s="12">
        <v>3117</v>
      </c>
      <c r="D8" s="12">
        <v>5206</v>
      </c>
      <c r="E8" s="12"/>
      <c r="F8" s="12">
        <v>7910</v>
      </c>
      <c r="G8" s="12">
        <v>3005</v>
      </c>
      <c r="H8" s="12">
        <v>4905</v>
      </c>
      <c r="K8"/>
      <c r="L8"/>
      <c r="M8"/>
      <c r="N8"/>
      <c r="O8"/>
      <c r="P8"/>
      <c r="Q8"/>
      <c r="R8"/>
      <c r="S8"/>
      <c r="T8"/>
    </row>
    <row r="9" spans="1:20" ht="14.1" customHeight="1" x14ac:dyDescent="0.2">
      <c r="A9" s="23"/>
      <c r="B9" s="12"/>
      <c r="C9" s="12"/>
      <c r="D9" s="12"/>
      <c r="E9" s="12"/>
      <c r="F9" s="12"/>
      <c r="G9" s="12"/>
      <c r="H9" s="12"/>
      <c r="K9"/>
      <c r="L9"/>
      <c r="M9"/>
      <c r="N9"/>
      <c r="O9"/>
      <c r="P9"/>
      <c r="Q9"/>
      <c r="R9"/>
      <c r="S9"/>
      <c r="T9"/>
    </row>
    <row r="10" spans="1:20" ht="14.1" customHeight="1" x14ac:dyDescent="0.2">
      <c r="A10" s="23" t="s">
        <v>486</v>
      </c>
      <c r="B10" s="12">
        <v>453</v>
      </c>
      <c r="C10" s="12">
        <v>123</v>
      </c>
      <c r="D10" s="12">
        <v>330</v>
      </c>
      <c r="E10" s="12"/>
      <c r="F10" s="12">
        <v>423</v>
      </c>
      <c r="G10" s="12">
        <v>111</v>
      </c>
      <c r="H10" s="12">
        <v>312</v>
      </c>
      <c r="K10"/>
      <c r="L10"/>
      <c r="M10"/>
      <c r="N10"/>
      <c r="O10"/>
      <c r="P10"/>
      <c r="Q10"/>
      <c r="R10"/>
      <c r="S10"/>
      <c r="T10"/>
    </row>
    <row r="11" spans="1:20" ht="14.1" customHeight="1" x14ac:dyDescent="0.2">
      <c r="A11" s="19" t="s">
        <v>294</v>
      </c>
      <c r="B11" s="12" t="s">
        <v>15</v>
      </c>
      <c r="C11" s="12" t="s">
        <v>15</v>
      </c>
      <c r="D11" s="12" t="s">
        <v>15</v>
      </c>
      <c r="E11" s="12"/>
      <c r="F11" s="12"/>
      <c r="G11" s="12"/>
      <c r="H11" s="12"/>
      <c r="K11"/>
      <c r="L11"/>
      <c r="M11"/>
      <c r="N11"/>
      <c r="O11"/>
      <c r="P11"/>
      <c r="Q11"/>
      <c r="R11"/>
      <c r="S11"/>
      <c r="T11"/>
    </row>
    <row r="12" spans="1:20" ht="14.1" customHeight="1" x14ac:dyDescent="0.2">
      <c r="A12" s="19" t="s">
        <v>295</v>
      </c>
      <c r="B12" s="12">
        <v>453</v>
      </c>
      <c r="C12" s="12">
        <v>123</v>
      </c>
      <c r="D12" s="12">
        <v>330</v>
      </c>
      <c r="E12" s="12"/>
      <c r="F12" s="12">
        <v>423</v>
      </c>
      <c r="G12" s="12">
        <v>111</v>
      </c>
      <c r="H12" s="12">
        <v>312</v>
      </c>
      <c r="K12"/>
      <c r="L12"/>
      <c r="M12"/>
      <c r="N12"/>
      <c r="O12"/>
      <c r="P12"/>
      <c r="Q12"/>
      <c r="R12"/>
      <c r="S12"/>
      <c r="T12"/>
    </row>
    <row r="13" spans="1:20" ht="14.1" customHeight="1" x14ac:dyDescent="0.2">
      <c r="A13" s="19"/>
      <c r="B13" s="12"/>
      <c r="C13" s="12"/>
      <c r="D13" s="12"/>
      <c r="E13" s="12"/>
      <c r="F13" s="12"/>
      <c r="G13" s="12"/>
      <c r="H13" s="12"/>
      <c r="K13"/>
      <c r="L13"/>
      <c r="M13"/>
      <c r="N13"/>
      <c r="O13"/>
      <c r="P13"/>
      <c r="Q13"/>
      <c r="R13"/>
      <c r="S13"/>
      <c r="T13"/>
    </row>
    <row r="14" spans="1:20" ht="14.1" customHeight="1" x14ac:dyDescent="0.2">
      <c r="A14" s="131" t="s">
        <v>487</v>
      </c>
      <c r="B14" s="12">
        <v>3121</v>
      </c>
      <c r="C14" s="12">
        <v>1424</v>
      </c>
      <c r="D14" s="12">
        <v>1697</v>
      </c>
      <c r="E14" s="12"/>
      <c r="F14" s="12">
        <v>3123</v>
      </c>
      <c r="G14" s="12">
        <v>1478</v>
      </c>
      <c r="H14" s="12">
        <v>1645</v>
      </c>
      <c r="K14"/>
      <c r="L14"/>
      <c r="M14"/>
      <c r="N14"/>
      <c r="O14"/>
      <c r="P14"/>
      <c r="Q14"/>
      <c r="R14"/>
      <c r="S14"/>
      <c r="T14"/>
    </row>
    <row r="15" spans="1:20" ht="14.1" customHeight="1" x14ac:dyDescent="0.2">
      <c r="A15" s="19" t="s">
        <v>296</v>
      </c>
      <c r="B15" s="12">
        <v>486</v>
      </c>
      <c r="C15" s="12">
        <v>199</v>
      </c>
      <c r="D15" s="12">
        <v>287</v>
      </c>
      <c r="E15" s="12"/>
      <c r="F15" s="12">
        <v>489</v>
      </c>
      <c r="G15" s="12">
        <v>196</v>
      </c>
      <c r="H15" s="12">
        <v>293</v>
      </c>
      <c r="K15"/>
      <c r="L15"/>
      <c r="M15"/>
      <c r="N15"/>
      <c r="O15"/>
      <c r="P15"/>
      <c r="Q15"/>
      <c r="R15"/>
      <c r="S15"/>
      <c r="T15"/>
    </row>
    <row r="16" spans="1:20" ht="14.1" customHeight="1" x14ac:dyDescent="0.2">
      <c r="A16" s="19" t="s">
        <v>297</v>
      </c>
      <c r="B16" s="12">
        <v>547</v>
      </c>
      <c r="C16" s="12">
        <v>213</v>
      </c>
      <c r="D16" s="12">
        <v>334</v>
      </c>
      <c r="E16" s="12"/>
      <c r="F16" s="12">
        <v>532</v>
      </c>
      <c r="G16" s="12">
        <v>224</v>
      </c>
      <c r="H16" s="12">
        <v>308</v>
      </c>
      <c r="K16"/>
      <c r="L16"/>
      <c r="M16"/>
      <c r="N16"/>
      <c r="O16"/>
      <c r="P16"/>
      <c r="Q16"/>
      <c r="R16"/>
      <c r="S16"/>
      <c r="T16"/>
    </row>
    <row r="17" spans="1:20" ht="14.1" customHeight="1" x14ac:dyDescent="0.2">
      <c r="A17" s="19" t="s">
        <v>422</v>
      </c>
      <c r="B17" s="12">
        <v>2088</v>
      </c>
      <c r="C17" s="12">
        <v>1012</v>
      </c>
      <c r="D17" s="12">
        <v>1076</v>
      </c>
      <c r="E17" s="12"/>
      <c r="F17" s="12">
        <v>2102</v>
      </c>
      <c r="G17" s="12">
        <v>1058</v>
      </c>
      <c r="H17" s="12">
        <v>1044</v>
      </c>
      <c r="K17"/>
      <c r="L17"/>
      <c r="M17"/>
      <c r="N17"/>
      <c r="O17"/>
      <c r="P17"/>
      <c r="Q17"/>
      <c r="R17"/>
      <c r="S17"/>
      <c r="T17"/>
    </row>
    <row r="18" spans="1:20" ht="14.1" customHeight="1" x14ac:dyDescent="0.2">
      <c r="A18" s="19"/>
      <c r="B18" s="12"/>
      <c r="C18" s="12"/>
      <c r="D18" s="12"/>
      <c r="E18" s="12"/>
      <c r="F18" s="12"/>
      <c r="G18" s="12"/>
      <c r="H18" s="12"/>
      <c r="K18"/>
      <c r="L18"/>
      <c r="M18"/>
      <c r="N18"/>
      <c r="O18"/>
      <c r="P18"/>
      <c r="Q18"/>
      <c r="R18"/>
      <c r="S18"/>
      <c r="T18"/>
    </row>
    <row r="19" spans="1:20" ht="14.1" customHeight="1" x14ac:dyDescent="0.2">
      <c r="A19" s="23" t="s">
        <v>488</v>
      </c>
      <c r="B19" s="12" t="s">
        <v>15</v>
      </c>
      <c r="C19" s="12" t="s">
        <v>15</v>
      </c>
      <c r="D19" s="12" t="s">
        <v>15</v>
      </c>
      <c r="E19" s="12"/>
      <c r="F19" s="12" t="s">
        <v>15</v>
      </c>
      <c r="G19" s="12" t="s">
        <v>15</v>
      </c>
      <c r="H19" s="12" t="s">
        <v>15</v>
      </c>
      <c r="K19"/>
      <c r="L19"/>
      <c r="M19"/>
      <c r="N19"/>
      <c r="O19"/>
      <c r="P19"/>
      <c r="Q19"/>
      <c r="R19"/>
      <c r="S19"/>
      <c r="T19"/>
    </row>
    <row r="20" spans="1:20" ht="14.1" customHeight="1" x14ac:dyDescent="0.2">
      <c r="A20" s="23"/>
      <c r="B20" s="12"/>
      <c r="C20" s="12"/>
      <c r="D20" s="12"/>
      <c r="E20" s="12"/>
      <c r="F20" s="12"/>
      <c r="G20" s="12"/>
      <c r="H20" s="12"/>
      <c r="K20"/>
      <c r="L20"/>
      <c r="M20"/>
      <c r="N20"/>
      <c r="O20"/>
      <c r="P20"/>
      <c r="Q20"/>
      <c r="R20"/>
      <c r="S20"/>
      <c r="T20"/>
    </row>
    <row r="21" spans="1:20" s="18" customFormat="1" ht="14.1" customHeight="1" x14ac:dyDescent="0.2">
      <c r="A21" s="23" t="s">
        <v>489</v>
      </c>
      <c r="B21" s="12" t="s">
        <v>15</v>
      </c>
      <c r="C21" s="12" t="s">
        <v>15</v>
      </c>
      <c r="D21" s="12" t="s">
        <v>15</v>
      </c>
      <c r="E21" s="12"/>
      <c r="F21" s="12" t="s">
        <v>15</v>
      </c>
      <c r="G21" s="12" t="s">
        <v>15</v>
      </c>
      <c r="H21" s="12" t="s">
        <v>15</v>
      </c>
      <c r="K21"/>
      <c r="L21"/>
      <c r="M21"/>
      <c r="N21"/>
      <c r="O21"/>
      <c r="P21"/>
      <c r="Q21"/>
      <c r="R21"/>
      <c r="S21"/>
      <c r="T21"/>
    </row>
    <row r="22" spans="1:20" s="18" customFormat="1" ht="14.1" customHeight="1" x14ac:dyDescent="0.2">
      <c r="A22" s="23"/>
      <c r="B22" s="12"/>
      <c r="C22" s="12"/>
      <c r="D22" s="12"/>
      <c r="E22" s="12"/>
      <c r="F22" s="12"/>
      <c r="G22" s="12"/>
      <c r="H22" s="12"/>
      <c r="K22"/>
      <c r="L22"/>
      <c r="M22"/>
      <c r="N22"/>
      <c r="O22"/>
      <c r="P22"/>
      <c r="Q22"/>
      <c r="R22"/>
      <c r="S22"/>
      <c r="T22"/>
    </row>
    <row r="23" spans="1:20" ht="14.1" customHeight="1" x14ac:dyDescent="0.2">
      <c r="A23" s="23" t="s">
        <v>490</v>
      </c>
      <c r="B23" s="12">
        <v>4749</v>
      </c>
      <c r="C23" s="12">
        <v>1570</v>
      </c>
      <c r="D23" s="12">
        <v>3179</v>
      </c>
      <c r="E23" s="12"/>
      <c r="F23" s="12">
        <v>4364</v>
      </c>
      <c r="G23" s="12">
        <v>1416</v>
      </c>
      <c r="H23" s="12">
        <v>2948</v>
      </c>
      <c r="K23"/>
      <c r="L23"/>
      <c r="M23"/>
      <c r="N23"/>
      <c r="O23"/>
      <c r="P23"/>
      <c r="Q23"/>
      <c r="R23"/>
      <c r="S23"/>
      <c r="T23"/>
    </row>
    <row r="24" spans="1:20" ht="14.1" customHeight="1" x14ac:dyDescent="0.2">
      <c r="A24" s="19" t="s">
        <v>298</v>
      </c>
      <c r="B24" s="12">
        <v>1421</v>
      </c>
      <c r="C24" s="12">
        <v>484</v>
      </c>
      <c r="D24" s="12">
        <v>937</v>
      </c>
      <c r="E24" s="12"/>
      <c r="F24" s="12">
        <v>1282</v>
      </c>
      <c r="G24" s="12">
        <v>466</v>
      </c>
      <c r="H24" s="12">
        <v>816</v>
      </c>
      <c r="K24"/>
      <c r="L24"/>
      <c r="M24"/>
      <c r="N24"/>
      <c r="O24"/>
      <c r="P24"/>
      <c r="Q24"/>
      <c r="R24"/>
      <c r="S24"/>
      <c r="T24"/>
    </row>
    <row r="25" spans="1:20" ht="14.1" customHeight="1" x14ac:dyDescent="0.2">
      <c r="A25" s="19" t="s">
        <v>299</v>
      </c>
      <c r="B25" s="12">
        <v>1546</v>
      </c>
      <c r="C25" s="12">
        <v>507</v>
      </c>
      <c r="D25" s="12">
        <v>1039</v>
      </c>
      <c r="E25" s="12"/>
      <c r="F25" s="12">
        <v>1265</v>
      </c>
      <c r="G25" s="12">
        <v>393</v>
      </c>
      <c r="H25" s="12">
        <v>872</v>
      </c>
      <c r="K25"/>
      <c r="L25"/>
      <c r="M25"/>
      <c r="N25"/>
      <c r="O25"/>
      <c r="P25"/>
      <c r="Q25"/>
      <c r="R25"/>
      <c r="S25"/>
      <c r="T25"/>
    </row>
    <row r="26" spans="1:20" ht="14.1" customHeight="1" x14ac:dyDescent="0.2">
      <c r="A26" s="19" t="s">
        <v>300</v>
      </c>
      <c r="B26" s="12">
        <v>1003</v>
      </c>
      <c r="C26" s="12">
        <v>320</v>
      </c>
      <c r="D26" s="12">
        <v>683</v>
      </c>
      <c r="E26" s="12"/>
      <c r="F26" s="12">
        <v>952</v>
      </c>
      <c r="G26" s="12">
        <v>312</v>
      </c>
      <c r="H26" s="12">
        <v>640</v>
      </c>
      <c r="K26"/>
      <c r="L26"/>
      <c r="M26"/>
      <c r="N26"/>
      <c r="O26"/>
      <c r="P26"/>
      <c r="Q26"/>
      <c r="R26"/>
      <c r="S26"/>
      <c r="T26"/>
    </row>
    <row r="27" spans="1:20" ht="14.1" customHeight="1" x14ac:dyDescent="0.2">
      <c r="A27" s="19" t="s">
        <v>301</v>
      </c>
      <c r="B27" s="12">
        <v>197</v>
      </c>
      <c r="C27" s="12">
        <v>62</v>
      </c>
      <c r="D27" s="12">
        <v>135</v>
      </c>
      <c r="E27" s="12"/>
      <c r="F27" s="12">
        <v>266</v>
      </c>
      <c r="G27" s="12">
        <v>69</v>
      </c>
      <c r="H27" s="12">
        <v>197</v>
      </c>
      <c r="K27"/>
      <c r="L27"/>
      <c r="M27"/>
      <c r="N27"/>
      <c r="O27"/>
      <c r="P27"/>
      <c r="Q27"/>
      <c r="R27"/>
      <c r="S27"/>
      <c r="T27"/>
    </row>
    <row r="28" spans="1:20" ht="14.1" customHeight="1" x14ac:dyDescent="0.2">
      <c r="A28" s="19" t="s">
        <v>302</v>
      </c>
      <c r="B28" s="12" t="s">
        <v>15</v>
      </c>
      <c r="C28" s="12" t="s">
        <v>15</v>
      </c>
      <c r="D28" s="12" t="s">
        <v>15</v>
      </c>
      <c r="E28" s="12"/>
      <c r="F28" s="12" t="s">
        <v>15</v>
      </c>
      <c r="G28" s="12" t="s">
        <v>15</v>
      </c>
      <c r="H28" s="12" t="s">
        <v>15</v>
      </c>
      <c r="K28"/>
      <c r="L28"/>
      <c r="M28"/>
      <c r="N28"/>
      <c r="O28"/>
      <c r="P28"/>
      <c r="Q28"/>
      <c r="R28"/>
      <c r="S28"/>
      <c r="T28"/>
    </row>
    <row r="29" spans="1:20" ht="14.1" customHeight="1" x14ac:dyDescent="0.2">
      <c r="A29" s="19" t="s">
        <v>303</v>
      </c>
      <c r="B29" s="12">
        <v>205</v>
      </c>
      <c r="C29" s="12">
        <v>78</v>
      </c>
      <c r="D29" s="12">
        <v>127</v>
      </c>
      <c r="E29" s="12"/>
      <c r="F29" s="12">
        <v>158</v>
      </c>
      <c r="G29" s="12">
        <v>50</v>
      </c>
      <c r="H29" s="12">
        <v>108</v>
      </c>
      <c r="K29"/>
      <c r="L29"/>
      <c r="M29"/>
      <c r="N29"/>
      <c r="O29"/>
      <c r="P29"/>
      <c r="Q29"/>
      <c r="R29"/>
      <c r="S29"/>
      <c r="T29"/>
    </row>
    <row r="30" spans="1:20" ht="14.1" customHeight="1" x14ac:dyDescent="0.2">
      <c r="A30" s="19" t="s">
        <v>304</v>
      </c>
      <c r="B30" s="12">
        <v>326</v>
      </c>
      <c r="C30" s="12">
        <v>105</v>
      </c>
      <c r="D30" s="12">
        <v>221</v>
      </c>
      <c r="E30" s="12"/>
      <c r="F30" s="12">
        <v>289</v>
      </c>
      <c r="G30" s="12">
        <v>79</v>
      </c>
      <c r="H30" s="12">
        <v>210</v>
      </c>
      <c r="K30"/>
      <c r="L30"/>
      <c r="M30"/>
      <c r="N30"/>
      <c r="O30"/>
      <c r="P30"/>
      <c r="Q30"/>
      <c r="R30"/>
      <c r="S30"/>
      <c r="T30"/>
    </row>
    <row r="31" spans="1:20" ht="14.1" customHeight="1" x14ac:dyDescent="0.2">
      <c r="A31" s="19" t="s">
        <v>305</v>
      </c>
      <c r="B31" s="12">
        <v>51</v>
      </c>
      <c r="C31" s="12">
        <v>14</v>
      </c>
      <c r="D31" s="12">
        <v>37</v>
      </c>
      <c r="E31" s="12"/>
      <c r="F31" s="12">
        <v>152</v>
      </c>
      <c r="G31" s="12">
        <v>47</v>
      </c>
      <c r="H31" s="12">
        <v>105</v>
      </c>
      <c r="K31"/>
      <c r="L31"/>
      <c r="M31"/>
      <c r="N31"/>
      <c r="O31"/>
      <c r="P31"/>
      <c r="Q31"/>
      <c r="R31"/>
      <c r="S31"/>
      <c r="T31"/>
    </row>
    <row r="32" spans="1:20" ht="14.1" customHeight="1" x14ac:dyDescent="0.2">
      <c r="A32" s="19"/>
      <c r="B32" s="12"/>
      <c r="C32" s="12"/>
      <c r="D32" s="12"/>
      <c r="E32" s="12"/>
      <c r="F32" s="12"/>
      <c r="G32" s="12"/>
      <c r="H32" s="12"/>
      <c r="K32"/>
      <c r="L32"/>
      <c r="M32"/>
      <c r="N32"/>
      <c r="O32"/>
      <c r="P32"/>
      <c r="Q32"/>
      <c r="R32"/>
      <c r="S32"/>
      <c r="T32"/>
    </row>
    <row r="33" spans="1:20" ht="14.1" customHeight="1" x14ac:dyDescent="0.2">
      <c r="A33" s="23" t="s">
        <v>491</v>
      </c>
      <c r="B33" s="12" t="s">
        <v>15</v>
      </c>
      <c r="C33" s="12" t="s">
        <v>15</v>
      </c>
      <c r="D33" s="12" t="s">
        <v>15</v>
      </c>
      <c r="E33" s="12"/>
      <c r="F33" s="12" t="s">
        <v>15</v>
      </c>
      <c r="G33" s="12" t="s">
        <v>15</v>
      </c>
      <c r="H33" s="12" t="s">
        <v>15</v>
      </c>
      <c r="K33"/>
      <c r="L33"/>
      <c r="M33"/>
      <c r="N33"/>
      <c r="O33"/>
      <c r="P33"/>
      <c r="Q33"/>
      <c r="R33"/>
      <c r="S33"/>
      <c r="T33"/>
    </row>
    <row r="34" spans="1:20" ht="14.1" customHeight="1" x14ac:dyDescent="0.2">
      <c r="A34" s="17"/>
      <c r="B34" s="17"/>
      <c r="C34" s="17"/>
      <c r="D34" s="17"/>
      <c r="E34" s="17"/>
      <c r="F34" s="17"/>
      <c r="G34" s="17"/>
      <c r="H34" s="17"/>
      <c r="K34"/>
      <c r="L34"/>
      <c r="M34"/>
      <c r="N34"/>
      <c r="O34"/>
      <c r="P34"/>
      <c r="Q34"/>
      <c r="R34"/>
      <c r="S34"/>
      <c r="T34"/>
    </row>
    <row r="35" spans="1:20" ht="14.1" customHeight="1" x14ac:dyDescent="0.2">
      <c r="A35" s="18" t="s">
        <v>265</v>
      </c>
      <c r="K35"/>
      <c r="L35"/>
      <c r="M35"/>
      <c r="N35"/>
      <c r="O35"/>
      <c r="P35"/>
      <c r="Q35"/>
      <c r="R35"/>
      <c r="S35"/>
      <c r="T35"/>
    </row>
    <row r="36" spans="1:20" ht="14.1" customHeight="1" x14ac:dyDescent="0.2">
      <c r="A36" s="19"/>
      <c r="B36" s="12"/>
      <c r="C36" s="12"/>
      <c r="D36" s="12"/>
      <c r="E36" s="12"/>
      <c r="F36" s="12"/>
      <c r="G36" s="12"/>
      <c r="H36" s="12"/>
      <c r="K36"/>
      <c r="L36"/>
      <c r="M36"/>
      <c r="N36"/>
      <c r="O36"/>
      <c r="P36"/>
      <c r="Q36"/>
      <c r="R36"/>
      <c r="S36"/>
      <c r="T36"/>
    </row>
    <row r="37" spans="1:20" ht="14.1" customHeight="1" x14ac:dyDescent="0.2">
      <c r="A37" s="23"/>
      <c r="B37" s="12"/>
      <c r="C37" s="12"/>
      <c r="D37" s="12"/>
      <c r="E37" s="12"/>
      <c r="F37" s="12"/>
      <c r="G37" s="12"/>
      <c r="H37" s="12"/>
      <c r="K37"/>
      <c r="L37"/>
      <c r="M37"/>
      <c r="N37"/>
      <c r="O37"/>
      <c r="P37"/>
      <c r="Q37"/>
      <c r="R37"/>
      <c r="S37"/>
      <c r="T37"/>
    </row>
    <row r="38" spans="1:20" ht="14.1" customHeight="1" x14ac:dyDescent="0.2">
      <c r="A38" s="19"/>
      <c r="B38" s="12"/>
      <c r="C38" s="12"/>
      <c r="D38" s="12"/>
      <c r="E38" s="12"/>
      <c r="F38" s="12"/>
      <c r="G38" s="12"/>
      <c r="H38" s="12"/>
      <c r="K38"/>
      <c r="L38"/>
      <c r="M38"/>
      <c r="N38"/>
      <c r="O38"/>
      <c r="P38"/>
      <c r="Q38"/>
      <c r="R38"/>
      <c r="S38"/>
      <c r="T38"/>
    </row>
    <row r="39" spans="1:20" ht="14.1" customHeight="1" x14ac:dyDescent="0.2">
      <c r="A39" s="19"/>
      <c r="B39" s="12"/>
      <c r="C39" s="12"/>
      <c r="D39" s="12"/>
      <c r="E39" s="12"/>
      <c r="F39" s="12"/>
      <c r="G39" s="12"/>
      <c r="H39" s="12"/>
      <c r="K39"/>
      <c r="L39"/>
      <c r="M39"/>
      <c r="N39"/>
      <c r="O39"/>
      <c r="P39"/>
      <c r="Q39"/>
      <c r="R39"/>
      <c r="S39"/>
      <c r="T39"/>
    </row>
    <row r="40" spans="1:20" ht="14.1" customHeight="1" x14ac:dyDescent="0.2">
      <c r="A40" s="19"/>
      <c r="B40" s="12"/>
      <c r="C40" s="12"/>
      <c r="D40" s="12"/>
      <c r="E40" s="12"/>
      <c r="F40" s="12"/>
      <c r="G40" s="12"/>
      <c r="H40" s="12"/>
      <c r="K40"/>
      <c r="L40"/>
      <c r="M40"/>
      <c r="N40"/>
      <c r="O40"/>
      <c r="P40"/>
      <c r="Q40"/>
      <c r="R40"/>
      <c r="S40"/>
      <c r="T40"/>
    </row>
    <row r="41" spans="1:20" ht="14.1" customHeight="1" x14ac:dyDescent="0.2">
      <c r="A41" s="19"/>
      <c r="B41" s="12"/>
      <c r="C41" s="12"/>
      <c r="D41" s="12"/>
      <c r="E41" s="12"/>
      <c r="F41" s="12"/>
      <c r="G41" s="12"/>
      <c r="H41" s="12"/>
      <c r="K41"/>
      <c r="L41"/>
      <c r="M41"/>
      <c r="N41"/>
      <c r="O41"/>
      <c r="P41"/>
      <c r="Q41"/>
      <c r="R41"/>
      <c r="S41"/>
      <c r="T41"/>
    </row>
    <row r="42" spans="1:20" ht="14.1" customHeight="1" x14ac:dyDescent="0.2">
      <c r="A42" s="23"/>
      <c r="B42" s="12"/>
      <c r="C42" s="12"/>
      <c r="D42" s="12"/>
      <c r="E42" s="12"/>
      <c r="F42" s="12"/>
      <c r="G42" s="12"/>
      <c r="H42" s="12"/>
    </row>
    <row r="43" spans="1:20" ht="14.1" customHeight="1" x14ac:dyDescent="0.2">
      <c r="A43" s="23"/>
      <c r="B43" s="12"/>
      <c r="C43" s="12"/>
      <c r="D43" s="12"/>
      <c r="E43" s="12"/>
      <c r="F43" s="12"/>
      <c r="G43" s="12"/>
      <c r="H43" s="12"/>
    </row>
    <row r="44" spans="1:20" ht="14.1" customHeight="1" x14ac:dyDescent="0.2">
      <c r="A44" s="19"/>
      <c r="B44" s="12"/>
      <c r="C44" s="12"/>
      <c r="D44" s="12"/>
      <c r="E44" s="12"/>
      <c r="F44" s="12"/>
      <c r="G44" s="12"/>
      <c r="H44" s="12"/>
    </row>
    <row r="45" spans="1:20" ht="14.1" customHeight="1" x14ac:dyDescent="0.2">
      <c r="A45" s="19"/>
      <c r="B45" s="12"/>
      <c r="C45" s="12"/>
      <c r="D45" s="12"/>
      <c r="E45" s="12"/>
      <c r="F45" s="12"/>
      <c r="G45" s="12"/>
      <c r="H45" s="12"/>
    </row>
    <row r="46" spans="1:20" ht="14.1" customHeight="1" x14ac:dyDescent="0.2">
      <c r="A46" s="19"/>
      <c r="B46" s="12"/>
      <c r="C46" s="12"/>
      <c r="D46" s="12"/>
      <c r="E46" s="12"/>
      <c r="F46" s="12"/>
      <c r="G46" s="12"/>
      <c r="H46" s="12"/>
    </row>
    <row r="47" spans="1:20" ht="14.1" customHeight="1" x14ac:dyDescent="0.2">
      <c r="A47" s="19"/>
      <c r="B47" s="12"/>
      <c r="C47" s="12"/>
      <c r="D47" s="12"/>
      <c r="E47" s="12"/>
      <c r="F47" s="12"/>
      <c r="G47" s="12"/>
      <c r="H47" s="12"/>
    </row>
    <row r="48" spans="1:20" ht="14.1" customHeight="1" x14ac:dyDescent="0.2">
      <c r="A48" s="23"/>
      <c r="B48" s="12"/>
      <c r="C48" s="12"/>
      <c r="D48" s="12"/>
      <c r="E48" s="12"/>
      <c r="F48" s="12"/>
      <c r="G48" s="12"/>
      <c r="H48" s="12"/>
    </row>
    <row r="49" spans="1:8" ht="14.1" customHeight="1" x14ac:dyDescent="0.2">
      <c r="A49" s="19"/>
      <c r="B49" s="12"/>
      <c r="C49" s="12"/>
      <c r="D49" s="12"/>
      <c r="E49" s="12"/>
      <c r="F49" s="12"/>
      <c r="G49" s="12"/>
      <c r="H49" s="12"/>
    </row>
    <row r="50" spans="1:8" ht="14.1" customHeight="1" x14ac:dyDescent="0.2">
      <c r="A50" s="19"/>
      <c r="B50" s="12"/>
      <c r="C50" s="12"/>
      <c r="D50" s="12"/>
      <c r="E50" s="12"/>
      <c r="F50" s="12"/>
      <c r="G50" s="12"/>
      <c r="H50" s="12"/>
    </row>
    <row r="51" spans="1:8" ht="14.1" customHeight="1" x14ac:dyDescent="0.2">
      <c r="A51" s="19"/>
      <c r="B51" s="12"/>
      <c r="C51" s="12"/>
      <c r="D51" s="12"/>
      <c r="E51" s="12"/>
      <c r="F51" s="12"/>
      <c r="G51" s="12"/>
      <c r="H51" s="12"/>
    </row>
    <row r="52" spans="1:8" ht="14.1" customHeight="1" x14ac:dyDescent="0.2">
      <c r="A52" s="19"/>
      <c r="B52" s="12"/>
      <c r="C52" s="12"/>
      <c r="D52" s="12"/>
      <c r="E52" s="12"/>
      <c r="F52" s="12"/>
      <c r="G52" s="12"/>
      <c r="H52" s="12"/>
    </row>
    <row r="53" spans="1:8" ht="14.1" customHeight="1" x14ac:dyDescent="0.2">
      <c r="A53"/>
      <c r="B53"/>
      <c r="C53"/>
      <c r="D53"/>
      <c r="E53"/>
      <c r="F53"/>
      <c r="G53"/>
      <c r="H53"/>
    </row>
    <row r="54" spans="1:8" ht="14.1" customHeight="1" x14ac:dyDescent="0.2">
      <c r="A54"/>
      <c r="B54"/>
      <c r="C54"/>
      <c r="D54"/>
      <c r="E54"/>
      <c r="F54"/>
      <c r="G54"/>
      <c r="H54"/>
    </row>
    <row r="55" spans="1:8" ht="14.1" customHeight="1" x14ac:dyDescent="0.2">
      <c r="A55"/>
      <c r="B55"/>
      <c r="C55"/>
      <c r="D55"/>
      <c r="E55"/>
      <c r="F55"/>
      <c r="G55"/>
      <c r="H55"/>
    </row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46.7109375" customWidth="1"/>
    <col min="2" max="2" width="6.140625" customWidth="1"/>
    <col min="3" max="4" width="8.28515625" customWidth="1"/>
    <col min="5" max="5" width="3.42578125" customWidth="1"/>
    <col min="6" max="8" width="7.7109375" customWidth="1"/>
    <col min="9" max="9" width="4.140625" customWidth="1"/>
    <col min="10" max="10" width="45.28515625" customWidth="1"/>
    <col min="11" max="11" width="8" customWidth="1"/>
    <col min="12" max="12" width="7.5703125" customWidth="1"/>
  </cols>
  <sheetData>
    <row r="1" spans="1:10" ht="14.1" customHeight="1" thickBot="1" x14ac:dyDescent="0.25">
      <c r="A1" s="127" t="s">
        <v>212</v>
      </c>
      <c r="B1" s="128"/>
      <c r="C1" s="128"/>
      <c r="D1" s="128"/>
      <c r="E1" s="128"/>
      <c r="F1" s="128"/>
      <c r="G1" s="128"/>
      <c r="H1" s="128"/>
    </row>
    <row r="2" spans="1:10" ht="14.1" customHeight="1" x14ac:dyDescent="0.2">
      <c r="A2" s="146"/>
      <c r="B2" s="147"/>
      <c r="C2" s="147"/>
      <c r="D2" s="147"/>
      <c r="E2" s="147"/>
      <c r="F2" s="147"/>
      <c r="G2" s="147"/>
      <c r="H2" s="147"/>
      <c r="J2" s="119" t="s">
        <v>248</v>
      </c>
    </row>
    <row r="3" spans="1:10" ht="14.1" customHeight="1" x14ac:dyDescent="0.2">
      <c r="A3" s="4" t="s">
        <v>500</v>
      </c>
    </row>
    <row r="4" spans="1:10" ht="14.1" customHeight="1" x14ac:dyDescent="0.2"/>
    <row r="5" spans="1:10" ht="14.1" customHeight="1" x14ac:dyDescent="0.2">
      <c r="A5" s="126"/>
      <c r="B5" s="120" t="s">
        <v>263</v>
      </c>
      <c r="C5" s="120"/>
      <c r="D5" s="120"/>
      <c r="E5" s="126"/>
      <c r="F5" s="120" t="s">
        <v>465</v>
      </c>
      <c r="G5" s="120"/>
      <c r="H5" s="120"/>
    </row>
    <row r="6" spans="1:10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</row>
    <row r="7" spans="1:10" ht="14.1" customHeight="1" x14ac:dyDescent="0.2"/>
    <row r="8" spans="1:10" ht="14.1" customHeight="1" x14ac:dyDescent="0.2">
      <c r="A8" s="14" t="s">
        <v>413</v>
      </c>
      <c r="B8" s="12">
        <v>2044</v>
      </c>
      <c r="C8" s="12">
        <v>1090</v>
      </c>
      <c r="D8" s="12">
        <v>954</v>
      </c>
      <c r="E8" s="12"/>
      <c r="F8" s="12">
        <v>1948</v>
      </c>
      <c r="G8" s="12">
        <v>1049</v>
      </c>
      <c r="H8" s="12">
        <v>899</v>
      </c>
    </row>
    <row r="9" spans="1:10" ht="14.1" customHeight="1" x14ac:dyDescent="0.2">
      <c r="A9" s="10" t="s">
        <v>326</v>
      </c>
      <c r="B9" s="12">
        <v>224</v>
      </c>
      <c r="C9" s="12">
        <v>101</v>
      </c>
      <c r="D9" s="12">
        <v>123</v>
      </c>
      <c r="E9" s="12"/>
      <c r="F9" s="12">
        <v>309</v>
      </c>
      <c r="G9" s="12">
        <v>150</v>
      </c>
      <c r="H9" s="12">
        <v>159</v>
      </c>
    </row>
    <row r="10" spans="1:10" ht="14.1" customHeight="1" x14ac:dyDescent="0.2">
      <c r="A10" s="10" t="s">
        <v>327</v>
      </c>
      <c r="B10" s="12">
        <v>345</v>
      </c>
      <c r="C10" s="12">
        <v>178</v>
      </c>
      <c r="D10" s="12">
        <v>167</v>
      </c>
      <c r="E10" s="12"/>
      <c r="F10" s="12">
        <v>280</v>
      </c>
      <c r="G10" s="12">
        <v>150</v>
      </c>
      <c r="H10" s="12">
        <v>130</v>
      </c>
    </row>
    <row r="11" spans="1:10" ht="14.1" customHeight="1" x14ac:dyDescent="0.2">
      <c r="A11" s="10" t="s">
        <v>328</v>
      </c>
      <c r="B11" s="12">
        <v>621</v>
      </c>
      <c r="C11" s="12">
        <v>333</v>
      </c>
      <c r="D11" s="12">
        <v>288</v>
      </c>
      <c r="E11" s="12"/>
      <c r="F11" s="12">
        <v>563</v>
      </c>
      <c r="G11" s="12">
        <v>308</v>
      </c>
      <c r="H11" s="12">
        <v>255</v>
      </c>
    </row>
    <row r="12" spans="1:10" ht="14.1" customHeight="1" x14ac:dyDescent="0.2">
      <c r="A12" s="10" t="s">
        <v>329</v>
      </c>
      <c r="B12" s="12">
        <v>196</v>
      </c>
      <c r="C12" s="12">
        <v>118</v>
      </c>
      <c r="D12" s="12">
        <v>78</v>
      </c>
      <c r="E12" s="12"/>
      <c r="F12" s="12">
        <v>178</v>
      </c>
      <c r="G12" s="12">
        <v>99</v>
      </c>
      <c r="H12" s="12">
        <v>79</v>
      </c>
    </row>
    <row r="13" spans="1:10" ht="14.1" customHeight="1" x14ac:dyDescent="0.2">
      <c r="A13" s="10" t="s">
        <v>330</v>
      </c>
      <c r="B13" s="12">
        <v>283</v>
      </c>
      <c r="C13" s="12">
        <v>170</v>
      </c>
      <c r="D13" s="12">
        <v>113</v>
      </c>
      <c r="E13" s="12"/>
      <c r="F13" s="12">
        <v>253</v>
      </c>
      <c r="G13" s="12">
        <v>151</v>
      </c>
      <c r="H13" s="12">
        <v>102</v>
      </c>
    </row>
    <row r="14" spans="1:10" ht="14.1" customHeight="1" x14ac:dyDescent="0.2">
      <c r="A14" s="10" t="s">
        <v>332</v>
      </c>
      <c r="B14" s="12">
        <v>113</v>
      </c>
      <c r="C14" s="12">
        <v>52</v>
      </c>
      <c r="D14" s="12">
        <v>61</v>
      </c>
      <c r="E14" s="12"/>
      <c r="F14" s="12">
        <v>113</v>
      </c>
      <c r="G14" s="12">
        <v>57</v>
      </c>
      <c r="H14" s="12">
        <v>56</v>
      </c>
    </row>
    <row r="15" spans="1:10" ht="14.1" customHeight="1" x14ac:dyDescent="0.2">
      <c r="A15" s="10" t="s">
        <v>333</v>
      </c>
      <c r="B15" s="12">
        <v>22</v>
      </c>
      <c r="C15" s="12">
        <v>15</v>
      </c>
      <c r="D15" s="12">
        <v>7</v>
      </c>
      <c r="E15" s="12"/>
      <c r="F15" s="12">
        <v>23</v>
      </c>
      <c r="G15" s="12">
        <v>16</v>
      </c>
      <c r="H15" s="12">
        <v>7</v>
      </c>
    </row>
    <row r="16" spans="1:10" ht="14.1" customHeight="1" x14ac:dyDescent="0.2">
      <c r="A16" s="10" t="s">
        <v>334</v>
      </c>
      <c r="B16" s="12">
        <v>240</v>
      </c>
      <c r="C16" s="12">
        <v>123</v>
      </c>
      <c r="D16" s="12">
        <v>117</v>
      </c>
      <c r="E16" s="12"/>
      <c r="F16" s="12">
        <v>229</v>
      </c>
      <c r="G16" s="12">
        <v>118</v>
      </c>
      <c r="H16" s="12">
        <v>111</v>
      </c>
    </row>
    <row r="17" spans="1:8" ht="14.1" customHeight="1" x14ac:dyDescent="0.2">
      <c r="A17" s="10"/>
      <c r="B17" s="12"/>
      <c r="C17" s="12"/>
      <c r="D17" s="12"/>
      <c r="E17" s="12"/>
      <c r="F17" s="12"/>
      <c r="G17" s="12"/>
      <c r="H17" s="12"/>
    </row>
    <row r="18" spans="1:8" ht="14.1" customHeight="1" x14ac:dyDescent="0.2">
      <c r="A18" s="14" t="s">
        <v>414</v>
      </c>
      <c r="B18" s="12">
        <v>2644</v>
      </c>
      <c r="C18" s="12">
        <v>1036</v>
      </c>
      <c r="D18" s="12">
        <v>1608</v>
      </c>
      <c r="E18" s="12"/>
      <c r="F18" s="12">
        <v>2509</v>
      </c>
      <c r="G18" s="12">
        <v>996</v>
      </c>
      <c r="H18" s="12">
        <v>1513</v>
      </c>
    </row>
    <row r="19" spans="1:8" ht="14.1" customHeight="1" x14ac:dyDescent="0.2">
      <c r="A19" s="10" t="s">
        <v>512</v>
      </c>
      <c r="B19" s="12" t="s">
        <v>15</v>
      </c>
      <c r="C19" s="12" t="s">
        <v>15</v>
      </c>
      <c r="D19" s="12" t="s">
        <v>15</v>
      </c>
      <c r="E19" s="12"/>
      <c r="F19" s="12">
        <v>62</v>
      </c>
      <c r="G19" s="12">
        <v>7</v>
      </c>
      <c r="H19" s="12">
        <v>55</v>
      </c>
    </row>
    <row r="20" spans="1:8" ht="14.1" customHeight="1" x14ac:dyDescent="0.2">
      <c r="A20" s="10" t="s">
        <v>454</v>
      </c>
      <c r="B20" s="12">
        <v>175</v>
      </c>
      <c r="C20" s="12">
        <v>87</v>
      </c>
      <c r="D20" s="12">
        <v>88</v>
      </c>
      <c r="E20" s="12"/>
      <c r="F20" s="12">
        <v>179</v>
      </c>
      <c r="G20" s="12">
        <v>94</v>
      </c>
      <c r="H20" s="12">
        <v>85</v>
      </c>
    </row>
    <row r="21" spans="1:8" ht="14.1" customHeight="1" x14ac:dyDescent="0.2">
      <c r="A21" s="10" t="s">
        <v>331</v>
      </c>
      <c r="B21" s="12">
        <v>783</v>
      </c>
      <c r="C21" s="12">
        <v>301</v>
      </c>
      <c r="D21" s="12">
        <v>482</v>
      </c>
      <c r="E21" s="12"/>
      <c r="F21" s="12">
        <v>846</v>
      </c>
      <c r="G21" s="12">
        <v>368</v>
      </c>
      <c r="H21" s="12">
        <v>478</v>
      </c>
    </row>
    <row r="22" spans="1:8" ht="14.1" customHeight="1" x14ac:dyDescent="0.2">
      <c r="A22" s="10" t="s">
        <v>335</v>
      </c>
      <c r="B22" s="12">
        <v>841</v>
      </c>
      <c r="C22" s="12">
        <v>236</v>
      </c>
      <c r="D22" s="12">
        <v>605</v>
      </c>
      <c r="E22" s="12"/>
      <c r="F22" s="167">
        <v>760</v>
      </c>
      <c r="G22" s="167">
        <v>217</v>
      </c>
      <c r="H22" s="167">
        <v>543</v>
      </c>
    </row>
    <row r="23" spans="1:8" ht="14.1" customHeight="1" x14ac:dyDescent="0.2">
      <c r="A23" s="10" t="s">
        <v>336</v>
      </c>
      <c r="B23" s="12">
        <v>445</v>
      </c>
      <c r="C23" s="12">
        <v>181</v>
      </c>
      <c r="D23" s="12">
        <v>264</v>
      </c>
      <c r="E23" s="12"/>
      <c r="F23" s="167">
        <v>496</v>
      </c>
      <c r="G23" s="167">
        <v>219</v>
      </c>
      <c r="H23" s="167">
        <v>277</v>
      </c>
    </row>
    <row r="24" spans="1:8" ht="14.1" customHeight="1" x14ac:dyDescent="0.2">
      <c r="A24" s="10" t="s">
        <v>337</v>
      </c>
      <c r="B24" s="12">
        <v>400</v>
      </c>
      <c r="C24" s="12">
        <v>231</v>
      </c>
      <c r="D24" s="12">
        <v>169</v>
      </c>
      <c r="E24" s="12"/>
      <c r="F24" s="167">
        <v>166</v>
      </c>
      <c r="G24" s="167">
        <v>91</v>
      </c>
      <c r="H24" s="167">
        <v>75</v>
      </c>
    </row>
    <row r="25" spans="1:8" ht="14.1" customHeight="1" x14ac:dyDescent="0.2">
      <c r="A25" s="17"/>
      <c r="B25" s="17"/>
      <c r="C25" s="17"/>
      <c r="D25" s="17"/>
      <c r="E25" s="17"/>
      <c r="F25" s="17"/>
      <c r="G25" s="121"/>
      <c r="H25" s="129"/>
    </row>
    <row r="26" spans="1:8" ht="14.1" customHeight="1" x14ac:dyDescent="0.2">
      <c r="A26" s="18" t="s">
        <v>265</v>
      </c>
      <c r="B26" s="3"/>
      <c r="C26" s="3"/>
      <c r="D26" s="3"/>
      <c r="E26" s="3"/>
      <c r="F26" s="3"/>
      <c r="G26" s="3"/>
      <c r="H26" s="3"/>
    </row>
    <row r="27" spans="1:8" ht="14.1" customHeight="1" x14ac:dyDescent="0.2">
      <c r="A27" s="30" t="s">
        <v>453</v>
      </c>
    </row>
    <row r="28" spans="1:8" ht="14.1" customHeight="1" x14ac:dyDescent="0.2">
      <c r="A28" s="30" t="s">
        <v>452</v>
      </c>
    </row>
    <row r="29" spans="1:8" ht="9.9499999999999993" customHeight="1" x14ac:dyDescent="0.2">
      <c r="A29" s="30" t="s">
        <v>492</v>
      </c>
    </row>
    <row r="30" spans="1:8" ht="14.1" customHeight="1" x14ac:dyDescent="0.2"/>
    <row r="31" spans="1:8" ht="14.1" customHeight="1" x14ac:dyDescent="0.2"/>
    <row r="35" ht="26.25" customHeight="1" x14ac:dyDescent="0.2"/>
    <row r="36" ht="26.25" customHeight="1" x14ac:dyDescent="0.2"/>
    <row r="37" ht="7.5" customHeight="1" x14ac:dyDescent="0.2"/>
    <row r="40" ht="16.5" customHeight="1" x14ac:dyDescent="0.2"/>
    <row r="41" ht="16.5" customHeight="1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J2" sqref="J2"/>
    </sheetView>
  </sheetViews>
  <sheetFormatPr baseColWidth="10" defaultRowHeight="12.75" x14ac:dyDescent="0.2"/>
  <cols>
    <col min="1" max="1" width="29.5703125" customWidth="1"/>
    <col min="2" max="4" width="9.7109375" customWidth="1"/>
    <col min="5" max="5" width="4.28515625" customWidth="1"/>
    <col min="6" max="8" width="9.7109375" customWidth="1"/>
    <col min="10" max="10" width="18.7109375" customWidth="1"/>
  </cols>
  <sheetData>
    <row r="1" spans="1:10" ht="14.1" customHeight="1" thickBot="1" x14ac:dyDescent="0.25">
      <c r="A1" s="127" t="s">
        <v>212</v>
      </c>
      <c r="B1" s="128"/>
      <c r="C1" s="128"/>
      <c r="D1" s="128"/>
      <c r="E1" s="128"/>
      <c r="F1" s="128"/>
      <c r="G1" s="128"/>
      <c r="H1" s="128"/>
    </row>
    <row r="2" spans="1:10" ht="14.1" customHeight="1" x14ac:dyDescent="0.2">
      <c r="A2" s="146"/>
      <c r="B2" s="147"/>
      <c r="C2" s="147"/>
      <c r="D2" s="147"/>
      <c r="E2" s="147"/>
      <c r="F2" s="147"/>
      <c r="G2" s="147"/>
      <c r="H2" s="147"/>
      <c r="J2" s="119" t="s">
        <v>248</v>
      </c>
    </row>
    <row r="3" spans="1:10" ht="14.1" customHeight="1" x14ac:dyDescent="0.2">
      <c r="A3" s="4" t="s">
        <v>411</v>
      </c>
    </row>
    <row r="4" spans="1:10" ht="14.1" customHeight="1" x14ac:dyDescent="0.2"/>
    <row r="5" spans="1:10" ht="14.1" customHeight="1" x14ac:dyDescent="0.2">
      <c r="A5" s="123"/>
      <c r="B5" s="42" t="s">
        <v>423</v>
      </c>
      <c r="C5" s="42"/>
      <c r="D5" s="42"/>
      <c r="E5" s="54"/>
      <c r="F5" s="42" t="s">
        <v>513</v>
      </c>
      <c r="G5" s="42"/>
      <c r="H5" s="42"/>
    </row>
    <row r="6" spans="1:10" ht="14.1" customHeight="1" x14ac:dyDescent="0.2">
      <c r="A6" s="124"/>
      <c r="B6" s="43" t="s">
        <v>273</v>
      </c>
      <c r="C6" s="43" t="s">
        <v>274</v>
      </c>
      <c r="D6" s="43" t="s">
        <v>275</v>
      </c>
      <c r="E6" s="43"/>
      <c r="F6" s="43" t="s">
        <v>273</v>
      </c>
      <c r="G6" s="43" t="s">
        <v>274</v>
      </c>
      <c r="H6" s="43" t="s">
        <v>275</v>
      </c>
    </row>
    <row r="7" spans="1:10" ht="14.1" customHeight="1" x14ac:dyDescent="0.2"/>
    <row r="8" spans="1:10" ht="14.1" customHeight="1" x14ac:dyDescent="0.2">
      <c r="A8" s="14" t="s">
        <v>20</v>
      </c>
      <c r="B8" s="12">
        <v>7565</v>
      </c>
      <c r="C8" s="12">
        <v>6157</v>
      </c>
      <c r="D8" s="12">
        <v>1408</v>
      </c>
      <c r="E8" s="12"/>
      <c r="F8" s="12">
        <v>7337</v>
      </c>
      <c r="G8" s="12">
        <v>5908</v>
      </c>
      <c r="H8" s="12">
        <v>1429</v>
      </c>
      <c r="I8" s="157"/>
    </row>
    <row r="9" spans="1:10" ht="14.1" customHeight="1" x14ac:dyDescent="0.2">
      <c r="A9" s="10" t="s">
        <v>317</v>
      </c>
      <c r="B9" s="12">
        <v>1749</v>
      </c>
      <c r="C9" s="12">
        <v>1445</v>
      </c>
      <c r="D9" s="12">
        <v>304</v>
      </c>
      <c r="E9" s="12"/>
      <c r="F9" s="12">
        <v>1693</v>
      </c>
      <c r="G9" s="12">
        <v>1367</v>
      </c>
      <c r="H9" s="12">
        <v>326</v>
      </c>
      <c r="I9" s="157"/>
    </row>
    <row r="10" spans="1:10" ht="14.1" customHeight="1" x14ac:dyDescent="0.2">
      <c r="A10" s="10" t="s">
        <v>318</v>
      </c>
      <c r="B10" s="12">
        <v>2780</v>
      </c>
      <c r="C10" s="12">
        <v>2327</v>
      </c>
      <c r="D10" s="12">
        <v>453</v>
      </c>
      <c r="E10" s="12"/>
      <c r="F10" s="12">
        <v>2726</v>
      </c>
      <c r="G10" s="12">
        <v>2302</v>
      </c>
      <c r="H10" s="12">
        <v>424</v>
      </c>
      <c r="I10" s="157"/>
    </row>
    <row r="11" spans="1:10" ht="14.1" customHeight="1" x14ac:dyDescent="0.2">
      <c r="A11" s="10" t="s">
        <v>319</v>
      </c>
      <c r="B11" s="12">
        <v>53</v>
      </c>
      <c r="C11" s="12">
        <v>36</v>
      </c>
      <c r="D11" s="12">
        <v>17</v>
      </c>
      <c r="E11" s="12"/>
      <c r="F11" s="12">
        <v>57</v>
      </c>
      <c r="G11" s="12">
        <v>38</v>
      </c>
      <c r="H11" s="12">
        <v>19</v>
      </c>
      <c r="I11" s="157"/>
    </row>
    <row r="12" spans="1:10" ht="14.1" customHeight="1" x14ac:dyDescent="0.2">
      <c r="A12" s="10" t="s">
        <v>320</v>
      </c>
      <c r="B12" s="12">
        <v>1717</v>
      </c>
      <c r="C12" s="12">
        <v>1281</v>
      </c>
      <c r="D12" s="12">
        <v>436</v>
      </c>
      <c r="E12" s="12"/>
      <c r="F12" s="12">
        <v>1594</v>
      </c>
      <c r="G12" s="12">
        <v>1167</v>
      </c>
      <c r="H12" s="12">
        <v>427</v>
      </c>
      <c r="I12" s="157"/>
    </row>
    <row r="13" spans="1:10" ht="14.1" customHeight="1" x14ac:dyDescent="0.2">
      <c r="A13" s="10" t="s">
        <v>455</v>
      </c>
      <c r="B13" s="12">
        <v>307</v>
      </c>
      <c r="C13" s="12">
        <v>298</v>
      </c>
      <c r="D13" s="12">
        <v>9</v>
      </c>
      <c r="E13" s="12"/>
      <c r="F13" s="12">
        <v>281</v>
      </c>
      <c r="G13" s="12">
        <v>271</v>
      </c>
      <c r="H13" s="12">
        <v>10</v>
      </c>
      <c r="I13" s="157"/>
    </row>
    <row r="14" spans="1:10" ht="14.1" customHeight="1" x14ac:dyDescent="0.2">
      <c r="A14" s="10" t="s">
        <v>321</v>
      </c>
      <c r="B14" s="12">
        <v>193</v>
      </c>
      <c r="C14" s="12">
        <v>125</v>
      </c>
      <c r="D14" s="12">
        <v>68</v>
      </c>
      <c r="E14" s="12"/>
      <c r="F14" s="12">
        <v>269</v>
      </c>
      <c r="G14" s="12">
        <v>159</v>
      </c>
      <c r="H14" s="12">
        <v>110</v>
      </c>
      <c r="I14" s="157"/>
    </row>
    <row r="15" spans="1:10" ht="14.1" customHeight="1" x14ac:dyDescent="0.2">
      <c r="A15" s="10" t="s">
        <v>403</v>
      </c>
      <c r="B15" s="12">
        <v>321</v>
      </c>
      <c r="C15" s="12">
        <v>218</v>
      </c>
      <c r="D15" s="12">
        <v>103</v>
      </c>
      <c r="E15" s="12"/>
      <c r="F15" s="12">
        <v>319</v>
      </c>
      <c r="G15" s="12">
        <v>233</v>
      </c>
      <c r="H15" s="12">
        <v>86</v>
      </c>
      <c r="I15" s="157"/>
    </row>
    <row r="16" spans="1:10" ht="14.1" customHeight="1" x14ac:dyDescent="0.2">
      <c r="A16" s="10" t="s">
        <v>456</v>
      </c>
      <c r="B16" s="12">
        <v>143</v>
      </c>
      <c r="C16" s="12">
        <v>125</v>
      </c>
      <c r="D16" s="12">
        <v>18</v>
      </c>
      <c r="E16" s="12"/>
      <c r="F16" s="12">
        <v>167</v>
      </c>
      <c r="G16" s="12">
        <v>144</v>
      </c>
      <c r="H16" s="12">
        <v>23</v>
      </c>
      <c r="I16" s="157"/>
    </row>
    <row r="17" spans="1:9" ht="14.1" customHeight="1" x14ac:dyDescent="0.2">
      <c r="A17" s="10" t="s">
        <v>322</v>
      </c>
      <c r="B17" s="12">
        <v>122</v>
      </c>
      <c r="C17" s="12">
        <v>122</v>
      </c>
      <c r="D17" s="12" t="s">
        <v>15</v>
      </c>
      <c r="E17" s="12"/>
      <c r="F17" s="12" t="s">
        <v>15</v>
      </c>
      <c r="G17" s="12" t="s">
        <v>15</v>
      </c>
      <c r="H17" s="12" t="s">
        <v>15</v>
      </c>
      <c r="I17" s="157"/>
    </row>
    <row r="18" spans="1:9" ht="14.1" customHeight="1" x14ac:dyDescent="0.2">
      <c r="A18" s="10" t="s">
        <v>323</v>
      </c>
      <c r="B18" s="12">
        <v>4</v>
      </c>
      <c r="C18" s="12">
        <v>4</v>
      </c>
      <c r="D18" s="12" t="s">
        <v>15</v>
      </c>
      <c r="E18" s="12"/>
      <c r="F18" s="12">
        <v>6</v>
      </c>
      <c r="G18" s="12">
        <v>6</v>
      </c>
      <c r="H18" s="12" t="s">
        <v>15</v>
      </c>
      <c r="I18" s="157"/>
    </row>
    <row r="19" spans="1:9" ht="14.1" customHeight="1" x14ac:dyDescent="0.2">
      <c r="A19" s="10" t="s">
        <v>404</v>
      </c>
      <c r="B19" s="12">
        <v>58</v>
      </c>
      <c r="C19" s="12">
        <v>58</v>
      </c>
      <c r="D19" s="12" t="s">
        <v>15</v>
      </c>
      <c r="E19" s="12"/>
      <c r="F19" s="12">
        <v>67</v>
      </c>
      <c r="G19" s="12">
        <v>63</v>
      </c>
      <c r="H19" s="12">
        <v>4</v>
      </c>
      <c r="I19" s="157"/>
    </row>
    <row r="20" spans="1:9" ht="14.1" customHeight="1" x14ac:dyDescent="0.2">
      <c r="A20" s="10" t="s">
        <v>324</v>
      </c>
      <c r="B20" s="12">
        <v>118</v>
      </c>
      <c r="C20" s="12">
        <v>118</v>
      </c>
      <c r="D20" s="12" t="s">
        <v>15</v>
      </c>
      <c r="E20" s="12"/>
      <c r="F20" s="12">
        <v>158</v>
      </c>
      <c r="G20" s="12">
        <v>158</v>
      </c>
      <c r="H20" s="12" t="s">
        <v>15</v>
      </c>
      <c r="I20" s="157"/>
    </row>
    <row r="21" spans="1:9" ht="14.1" customHeight="1" x14ac:dyDescent="0.2">
      <c r="A21" s="10" t="s">
        <v>325</v>
      </c>
      <c r="B21" s="12" t="s">
        <v>15</v>
      </c>
      <c r="C21" s="12" t="s">
        <v>15</v>
      </c>
      <c r="D21" s="12" t="s">
        <v>15</v>
      </c>
      <c r="E21" s="12"/>
      <c r="F21" s="12" t="s">
        <v>15</v>
      </c>
      <c r="G21" s="12" t="s">
        <v>15</v>
      </c>
      <c r="H21" s="12" t="s">
        <v>15</v>
      </c>
    </row>
    <row r="22" spans="1:9" ht="14.1" customHeight="1" x14ac:dyDescent="0.2">
      <c r="A22" s="17"/>
      <c r="B22" s="17"/>
      <c r="C22" s="17"/>
      <c r="D22" s="17"/>
      <c r="E22" s="17"/>
      <c r="F22" s="17"/>
      <c r="G22" s="121"/>
      <c r="H22" s="129"/>
    </row>
    <row r="23" spans="1:9" ht="14.1" customHeight="1" x14ac:dyDescent="0.2">
      <c r="A23" s="18" t="s">
        <v>265</v>
      </c>
      <c r="B23" s="3"/>
      <c r="C23" s="3"/>
      <c r="D23" s="3"/>
      <c r="E23" s="3"/>
      <c r="F23" s="3"/>
      <c r="G23" s="3"/>
      <c r="H23" s="3"/>
    </row>
    <row r="24" spans="1:9" ht="14.1" customHeight="1" x14ac:dyDescent="0.2">
      <c r="A24" s="30" t="s">
        <v>493</v>
      </c>
    </row>
    <row r="25" spans="1:9" ht="14.1" customHeight="1" x14ac:dyDescent="0.2">
      <c r="A25" s="30" t="s">
        <v>494</v>
      </c>
    </row>
    <row r="26" spans="1:9" ht="14.1" customHeight="1" x14ac:dyDescent="0.2"/>
    <row r="27" spans="1:9" ht="14.1" customHeight="1" x14ac:dyDescent="0.2"/>
    <row r="28" spans="1:9" ht="14.1" customHeight="1" x14ac:dyDescent="0.2"/>
    <row r="29" spans="1:9" ht="14.1" customHeight="1" x14ac:dyDescent="0.2"/>
    <row r="30" spans="1:9" ht="14.1" customHeight="1" x14ac:dyDescent="0.2"/>
    <row r="31" spans="1:9" ht="14.1" customHeight="1" x14ac:dyDescent="0.2">
      <c r="A31" s="4" t="s">
        <v>412</v>
      </c>
    </row>
    <row r="32" spans="1:9" ht="14.1" customHeight="1" x14ac:dyDescent="0.2"/>
    <row r="33" spans="1:8" ht="14.1" customHeight="1" x14ac:dyDescent="0.2">
      <c r="A33" s="123"/>
      <c r="B33" s="8" t="s">
        <v>423</v>
      </c>
      <c r="C33" s="8"/>
      <c r="D33" s="8"/>
      <c r="E33" s="54"/>
      <c r="F33" s="8" t="s">
        <v>513</v>
      </c>
      <c r="G33" s="8"/>
      <c r="H33" s="8"/>
    </row>
    <row r="34" spans="1:8" ht="14.1" customHeight="1" x14ac:dyDescent="0.2">
      <c r="A34" s="124"/>
      <c r="B34" s="43" t="s">
        <v>273</v>
      </c>
      <c r="C34" s="43" t="s">
        <v>274</v>
      </c>
      <c r="D34" s="43" t="s">
        <v>275</v>
      </c>
      <c r="E34" s="43"/>
      <c r="F34" s="43" t="s">
        <v>273</v>
      </c>
      <c r="G34" s="43" t="s">
        <v>274</v>
      </c>
      <c r="H34" s="43" t="s">
        <v>275</v>
      </c>
    </row>
    <row r="35" spans="1:8" ht="14.1" customHeight="1" x14ac:dyDescent="0.2">
      <c r="A35" s="10"/>
      <c r="B35" s="3"/>
      <c r="C35" s="3"/>
      <c r="D35" s="3"/>
      <c r="E35" s="13"/>
      <c r="F35" s="3"/>
      <c r="G35" s="3"/>
      <c r="H35" s="3"/>
    </row>
    <row r="36" spans="1:8" ht="14.1" customHeight="1" x14ac:dyDescent="0.2">
      <c r="A36" s="14" t="s">
        <v>20</v>
      </c>
      <c r="B36" s="12">
        <v>7565</v>
      </c>
      <c r="C36" s="12">
        <v>6157</v>
      </c>
      <c r="D36" s="12">
        <v>1408</v>
      </c>
      <c r="E36" s="12"/>
      <c r="F36" s="12">
        <v>7337</v>
      </c>
      <c r="G36" s="12">
        <v>5908</v>
      </c>
      <c r="H36" s="12">
        <v>1429</v>
      </c>
    </row>
    <row r="37" spans="1:8" ht="14.1" customHeight="1" x14ac:dyDescent="0.2">
      <c r="A37" s="10" t="s">
        <v>308</v>
      </c>
      <c r="B37" s="12">
        <v>2309</v>
      </c>
      <c r="C37" s="12">
        <v>1891</v>
      </c>
      <c r="D37" s="12">
        <v>418</v>
      </c>
      <c r="E37" s="12"/>
      <c r="F37" s="12">
        <v>2364</v>
      </c>
      <c r="G37" s="12">
        <v>1913</v>
      </c>
      <c r="H37" s="12">
        <v>451</v>
      </c>
    </row>
    <row r="38" spans="1:8" ht="14.1" customHeight="1" x14ac:dyDescent="0.2">
      <c r="A38" s="10" t="s">
        <v>309</v>
      </c>
      <c r="B38" s="12">
        <v>165</v>
      </c>
      <c r="C38" s="12">
        <v>132</v>
      </c>
      <c r="D38" s="12">
        <v>33</v>
      </c>
      <c r="E38" s="12"/>
      <c r="F38" s="12">
        <v>154</v>
      </c>
      <c r="G38" s="12">
        <v>124</v>
      </c>
      <c r="H38" s="12">
        <v>30</v>
      </c>
    </row>
    <row r="39" spans="1:8" ht="14.1" customHeight="1" x14ac:dyDescent="0.2">
      <c r="A39" s="10" t="s">
        <v>310</v>
      </c>
      <c r="B39" s="12">
        <v>2204</v>
      </c>
      <c r="C39" s="12">
        <v>1977</v>
      </c>
      <c r="D39" s="12">
        <v>227</v>
      </c>
      <c r="E39" s="12"/>
      <c r="F39" s="12">
        <v>2129</v>
      </c>
      <c r="G39" s="12">
        <v>1908</v>
      </c>
      <c r="H39" s="12">
        <v>221</v>
      </c>
    </row>
    <row r="40" spans="1:8" ht="14.1" customHeight="1" x14ac:dyDescent="0.2">
      <c r="A40" s="10" t="s">
        <v>311</v>
      </c>
      <c r="B40" s="12">
        <v>298</v>
      </c>
      <c r="C40" s="12">
        <v>250</v>
      </c>
      <c r="D40" s="12">
        <v>48</v>
      </c>
      <c r="E40" s="12"/>
      <c r="F40" s="12">
        <v>303</v>
      </c>
      <c r="G40" s="12">
        <v>244</v>
      </c>
      <c r="H40" s="12">
        <v>59</v>
      </c>
    </row>
    <row r="41" spans="1:8" ht="14.1" customHeight="1" x14ac:dyDescent="0.2">
      <c r="A41" s="10" t="s">
        <v>312</v>
      </c>
      <c r="B41" s="12">
        <v>22</v>
      </c>
      <c r="C41" s="12">
        <v>10</v>
      </c>
      <c r="D41" s="12">
        <v>12</v>
      </c>
      <c r="E41" s="12"/>
      <c r="F41" s="12">
        <v>20</v>
      </c>
      <c r="G41" s="12">
        <v>11</v>
      </c>
      <c r="H41" s="12">
        <v>9</v>
      </c>
    </row>
    <row r="42" spans="1:8" ht="14.1" customHeight="1" x14ac:dyDescent="0.2">
      <c r="A42" s="10" t="s">
        <v>313</v>
      </c>
      <c r="B42" s="12">
        <v>128</v>
      </c>
      <c r="C42" s="12">
        <v>86</v>
      </c>
      <c r="D42" s="12">
        <v>42</v>
      </c>
      <c r="E42" s="12"/>
      <c r="F42" s="12">
        <v>136</v>
      </c>
      <c r="G42" s="12">
        <v>86</v>
      </c>
      <c r="H42" s="12">
        <v>50</v>
      </c>
    </row>
    <row r="43" spans="1:8" ht="14.1" customHeight="1" x14ac:dyDescent="0.2">
      <c r="A43" s="10" t="s">
        <v>314</v>
      </c>
      <c r="B43" s="12">
        <v>1327</v>
      </c>
      <c r="C43" s="12">
        <v>862</v>
      </c>
      <c r="D43" s="12">
        <v>465</v>
      </c>
      <c r="E43" s="12"/>
      <c r="F43" s="12">
        <v>1155</v>
      </c>
      <c r="G43" s="12">
        <v>721</v>
      </c>
      <c r="H43" s="12">
        <v>434</v>
      </c>
    </row>
    <row r="44" spans="1:8" ht="14.1" customHeight="1" x14ac:dyDescent="0.2">
      <c r="A44" s="10" t="s">
        <v>315</v>
      </c>
      <c r="B44" s="12">
        <v>1110</v>
      </c>
      <c r="C44" s="12">
        <v>948</v>
      </c>
      <c r="D44" s="12">
        <v>162</v>
      </c>
      <c r="E44" s="12"/>
      <c r="F44" s="12">
        <v>1072</v>
      </c>
      <c r="G44" s="12">
        <v>901</v>
      </c>
      <c r="H44" s="12">
        <v>171</v>
      </c>
    </row>
    <row r="45" spans="1:8" ht="14.1" customHeight="1" x14ac:dyDescent="0.2">
      <c r="A45" s="10" t="s">
        <v>316</v>
      </c>
      <c r="B45" s="12">
        <v>2</v>
      </c>
      <c r="C45" s="12">
        <v>1</v>
      </c>
      <c r="D45" s="12">
        <v>1</v>
      </c>
      <c r="E45" s="12"/>
      <c r="F45" s="12">
        <v>4</v>
      </c>
      <c r="G45" s="12" t="s">
        <v>15</v>
      </c>
      <c r="H45" s="12">
        <v>4</v>
      </c>
    </row>
    <row r="46" spans="1:8" ht="14.1" customHeight="1" x14ac:dyDescent="0.2">
      <c r="A46" s="17"/>
      <c r="B46" s="17"/>
      <c r="C46" s="17"/>
      <c r="D46" s="17"/>
      <c r="E46" s="17"/>
      <c r="F46" s="17"/>
      <c r="G46" s="121"/>
      <c r="H46" s="129"/>
    </row>
    <row r="47" spans="1:8" ht="14.1" customHeight="1" x14ac:dyDescent="0.2">
      <c r="A47" s="18" t="s">
        <v>265</v>
      </c>
      <c r="B47" s="3"/>
      <c r="C47" s="3"/>
      <c r="D47" s="3"/>
      <c r="E47" s="3"/>
      <c r="F47" s="3"/>
      <c r="G47" s="3"/>
      <c r="H47" s="3"/>
    </row>
    <row r="48" spans="1:8" ht="14.1" customHeight="1" x14ac:dyDescent="0.2"/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36.5703125" customWidth="1"/>
    <col min="2" max="2" width="8.5703125" customWidth="1"/>
    <col min="3" max="4" width="8.140625" customWidth="1"/>
    <col min="5" max="5" width="5.7109375" customWidth="1"/>
    <col min="6" max="6" width="8.5703125" customWidth="1"/>
    <col min="7" max="8" width="8.140625" customWidth="1"/>
    <col min="10" max="10" width="19.42578125" customWidth="1"/>
    <col min="11" max="13" width="5.7109375" customWidth="1"/>
    <col min="14" max="16" width="7.85546875" customWidth="1"/>
  </cols>
  <sheetData>
    <row r="1" spans="1:10" ht="14.1" customHeight="1" thickBot="1" x14ac:dyDescent="0.25">
      <c r="A1" s="127" t="s">
        <v>212</v>
      </c>
      <c r="B1" s="128"/>
      <c r="C1" s="128"/>
      <c r="D1" s="128"/>
      <c r="E1" s="128"/>
      <c r="F1" s="128"/>
      <c r="G1" s="128"/>
      <c r="H1" s="128"/>
    </row>
    <row r="2" spans="1:10" ht="14.1" customHeight="1" x14ac:dyDescent="0.2">
      <c r="A2" s="3"/>
      <c r="J2" s="119" t="s">
        <v>248</v>
      </c>
    </row>
    <row r="3" spans="1:10" ht="14.1" customHeight="1" x14ac:dyDescent="0.2">
      <c r="A3" s="4" t="s">
        <v>407</v>
      </c>
    </row>
    <row r="4" spans="1:10" ht="14.1" customHeight="1" x14ac:dyDescent="0.2">
      <c r="A4" s="4"/>
    </row>
    <row r="5" spans="1:10" ht="14.1" customHeight="1" x14ac:dyDescent="0.2">
      <c r="A5" s="126"/>
      <c r="B5" s="120" t="s">
        <v>263</v>
      </c>
      <c r="C5" s="120"/>
      <c r="D5" s="120"/>
      <c r="E5" s="126"/>
      <c r="F5" s="120" t="s">
        <v>465</v>
      </c>
      <c r="G5" s="120"/>
      <c r="H5" s="120"/>
    </row>
    <row r="6" spans="1:10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</row>
    <row r="7" spans="1:10" ht="14.1" customHeight="1" x14ac:dyDescent="0.2">
      <c r="A7" s="125"/>
      <c r="B7" s="125"/>
      <c r="C7" s="125"/>
      <c r="D7" s="125"/>
      <c r="E7" s="125"/>
      <c r="F7" s="125"/>
      <c r="G7" s="125"/>
      <c r="H7" s="125"/>
    </row>
    <row r="8" spans="1:10" ht="14.1" customHeight="1" x14ac:dyDescent="0.2">
      <c r="A8" s="14" t="s">
        <v>251</v>
      </c>
      <c r="B8" s="12">
        <v>4722</v>
      </c>
      <c r="C8" s="12">
        <v>1354</v>
      </c>
      <c r="D8" s="12">
        <v>3368</v>
      </c>
      <c r="E8" s="12"/>
      <c r="F8" s="12">
        <v>4827</v>
      </c>
      <c r="G8" s="12">
        <v>1406</v>
      </c>
      <c r="H8" s="12">
        <v>3421</v>
      </c>
    </row>
    <row r="9" spans="1:10" ht="14.1" customHeight="1" x14ac:dyDescent="0.2">
      <c r="A9" s="10" t="s">
        <v>269</v>
      </c>
      <c r="B9" s="12">
        <v>2576</v>
      </c>
      <c r="C9" s="12">
        <v>453</v>
      </c>
      <c r="D9" s="12">
        <v>2123</v>
      </c>
      <c r="E9" s="12"/>
      <c r="F9" s="12">
        <v>2627</v>
      </c>
      <c r="G9" s="12">
        <v>469</v>
      </c>
      <c r="H9" s="12">
        <v>2158</v>
      </c>
    </row>
    <row r="10" spans="1:10" ht="14.1" customHeight="1" x14ac:dyDescent="0.2">
      <c r="A10" s="10" t="s">
        <v>271</v>
      </c>
      <c r="B10" s="12">
        <v>1742</v>
      </c>
      <c r="C10" s="12">
        <v>763</v>
      </c>
      <c r="D10" s="12">
        <v>979</v>
      </c>
      <c r="E10" s="12"/>
      <c r="F10" s="12">
        <v>1897</v>
      </c>
      <c r="G10" s="12">
        <v>832</v>
      </c>
      <c r="H10" s="12">
        <v>1065</v>
      </c>
    </row>
    <row r="11" spans="1:10" ht="14.1" customHeight="1" x14ac:dyDescent="0.2">
      <c r="A11" s="10" t="s">
        <v>272</v>
      </c>
      <c r="B11" s="12">
        <v>336</v>
      </c>
      <c r="C11" s="12">
        <v>130</v>
      </c>
      <c r="D11" s="12">
        <v>206</v>
      </c>
      <c r="E11" s="12"/>
      <c r="F11" s="12">
        <v>226</v>
      </c>
      <c r="G11" s="12">
        <v>97</v>
      </c>
      <c r="H11" s="12">
        <v>129</v>
      </c>
    </row>
    <row r="12" spans="1:10" ht="14.1" customHeight="1" x14ac:dyDescent="0.2">
      <c r="A12" s="10" t="s">
        <v>270</v>
      </c>
      <c r="B12" s="12">
        <v>68</v>
      </c>
      <c r="C12" s="12">
        <v>8</v>
      </c>
      <c r="D12" s="12">
        <v>60</v>
      </c>
      <c r="E12" s="12"/>
      <c r="F12" s="12">
        <v>77</v>
      </c>
      <c r="G12" s="12">
        <v>8</v>
      </c>
      <c r="H12" s="12">
        <v>69</v>
      </c>
    </row>
    <row r="13" spans="1:10" ht="14.1" customHeight="1" x14ac:dyDescent="0.2">
      <c r="B13" s="12" t="s">
        <v>144</v>
      </c>
      <c r="C13" s="12" t="s">
        <v>144</v>
      </c>
      <c r="D13" s="12" t="s">
        <v>144</v>
      </c>
      <c r="E13" s="12"/>
      <c r="F13" s="12" t="s">
        <v>144</v>
      </c>
      <c r="G13" s="12" t="s">
        <v>144</v>
      </c>
      <c r="H13" s="12" t="s">
        <v>144</v>
      </c>
    </row>
    <row r="14" spans="1:10" ht="14.1" customHeight="1" x14ac:dyDescent="0.2">
      <c r="A14" s="14" t="s">
        <v>25</v>
      </c>
      <c r="B14" s="12">
        <v>3379</v>
      </c>
      <c r="C14" s="12">
        <v>965</v>
      </c>
      <c r="D14" s="12">
        <v>2414</v>
      </c>
      <c r="E14" s="12"/>
      <c r="F14" s="12">
        <v>3449</v>
      </c>
      <c r="G14" s="12">
        <v>996</v>
      </c>
      <c r="H14" s="12">
        <v>2453</v>
      </c>
    </row>
    <row r="15" spans="1:10" ht="14.1" customHeight="1" x14ac:dyDescent="0.2">
      <c r="A15" s="10" t="s">
        <v>269</v>
      </c>
      <c r="B15" s="12">
        <v>1836</v>
      </c>
      <c r="C15" s="12">
        <v>326</v>
      </c>
      <c r="D15" s="12">
        <v>1510</v>
      </c>
      <c r="E15" s="12"/>
      <c r="F15" s="12">
        <v>1892</v>
      </c>
      <c r="G15" s="12">
        <v>346</v>
      </c>
      <c r="H15" s="12">
        <v>1546</v>
      </c>
    </row>
    <row r="16" spans="1:10" ht="14.1" customHeight="1" x14ac:dyDescent="0.2">
      <c r="A16" s="10" t="s">
        <v>271</v>
      </c>
      <c r="B16" s="12">
        <v>1235</v>
      </c>
      <c r="C16" s="12">
        <v>536</v>
      </c>
      <c r="D16" s="12">
        <v>699</v>
      </c>
      <c r="E16" s="12"/>
      <c r="F16" s="12">
        <v>1366</v>
      </c>
      <c r="G16" s="12">
        <v>584</v>
      </c>
      <c r="H16" s="12">
        <v>782</v>
      </c>
    </row>
    <row r="17" spans="1:8" ht="14.1" customHeight="1" x14ac:dyDescent="0.2">
      <c r="A17" s="10" t="s">
        <v>272</v>
      </c>
      <c r="B17" s="12">
        <v>255</v>
      </c>
      <c r="C17" s="12">
        <v>95</v>
      </c>
      <c r="D17" s="12">
        <v>160</v>
      </c>
      <c r="E17" s="12"/>
      <c r="F17" s="12">
        <v>130</v>
      </c>
      <c r="G17" s="12">
        <v>58</v>
      </c>
      <c r="H17" s="12">
        <v>72</v>
      </c>
    </row>
    <row r="18" spans="1:8" ht="14.1" customHeight="1" x14ac:dyDescent="0.2">
      <c r="A18" s="10" t="s">
        <v>270</v>
      </c>
      <c r="B18" s="12">
        <v>53</v>
      </c>
      <c r="C18" s="12">
        <v>8</v>
      </c>
      <c r="D18" s="12">
        <v>45</v>
      </c>
      <c r="E18" s="12"/>
      <c r="F18" s="12">
        <v>61</v>
      </c>
      <c r="G18" s="12">
        <v>8</v>
      </c>
      <c r="H18" s="12">
        <v>53</v>
      </c>
    </row>
    <row r="19" spans="1:8" ht="14.1" customHeight="1" x14ac:dyDescent="0.2">
      <c r="B19" s="12" t="s">
        <v>144</v>
      </c>
      <c r="C19" s="12" t="s">
        <v>144</v>
      </c>
      <c r="D19" s="12" t="s">
        <v>144</v>
      </c>
      <c r="E19" s="12"/>
      <c r="F19" s="12" t="s">
        <v>144</v>
      </c>
      <c r="G19" s="12" t="s">
        <v>144</v>
      </c>
      <c r="H19" s="12" t="s">
        <v>144</v>
      </c>
    </row>
    <row r="20" spans="1:8" ht="14.1" customHeight="1" x14ac:dyDescent="0.2">
      <c r="A20" s="14" t="s">
        <v>26</v>
      </c>
      <c r="B20" s="12">
        <v>1343</v>
      </c>
      <c r="C20" s="12">
        <v>389</v>
      </c>
      <c r="D20" s="12">
        <v>954</v>
      </c>
      <c r="E20" s="12"/>
      <c r="F20" s="12">
        <v>1378</v>
      </c>
      <c r="G20" s="12">
        <v>410</v>
      </c>
      <c r="H20" s="12">
        <v>968</v>
      </c>
    </row>
    <row r="21" spans="1:8" ht="14.1" customHeight="1" x14ac:dyDescent="0.2">
      <c r="A21" s="10" t="s">
        <v>269</v>
      </c>
      <c r="B21" s="12">
        <v>740</v>
      </c>
      <c r="C21" s="12">
        <v>127</v>
      </c>
      <c r="D21" s="12">
        <v>613</v>
      </c>
      <c r="E21" s="12"/>
      <c r="F21" s="12">
        <v>735</v>
      </c>
      <c r="G21" s="12">
        <v>123</v>
      </c>
      <c r="H21" s="12">
        <v>612</v>
      </c>
    </row>
    <row r="22" spans="1:8" ht="14.1" customHeight="1" x14ac:dyDescent="0.2">
      <c r="A22" s="10" t="s">
        <v>271</v>
      </c>
      <c r="B22" s="12">
        <v>507</v>
      </c>
      <c r="C22" s="12">
        <v>227</v>
      </c>
      <c r="D22" s="12">
        <v>280</v>
      </c>
      <c r="E22" s="12"/>
      <c r="F22" s="12">
        <v>531</v>
      </c>
      <c r="G22" s="12">
        <v>248</v>
      </c>
      <c r="H22" s="12">
        <v>283</v>
      </c>
    </row>
    <row r="23" spans="1:8" ht="14.1" customHeight="1" x14ac:dyDescent="0.2">
      <c r="A23" s="10" t="s">
        <v>272</v>
      </c>
      <c r="B23" s="12">
        <v>81</v>
      </c>
      <c r="C23" s="12">
        <v>35</v>
      </c>
      <c r="D23" s="12">
        <v>46</v>
      </c>
      <c r="E23" s="12"/>
      <c r="F23" s="12">
        <v>96</v>
      </c>
      <c r="G23" s="12">
        <v>39</v>
      </c>
      <c r="H23" s="12">
        <v>57</v>
      </c>
    </row>
    <row r="24" spans="1:8" ht="14.1" customHeight="1" x14ac:dyDescent="0.2">
      <c r="A24" s="10" t="s">
        <v>270</v>
      </c>
      <c r="B24" s="12">
        <v>15</v>
      </c>
      <c r="C24" s="12" t="s">
        <v>15</v>
      </c>
      <c r="D24" s="12">
        <v>15</v>
      </c>
      <c r="E24" s="12"/>
      <c r="F24" s="12">
        <v>16</v>
      </c>
      <c r="G24" s="12" t="s">
        <v>15</v>
      </c>
      <c r="H24" s="12">
        <v>16</v>
      </c>
    </row>
    <row r="25" spans="1:8" ht="14.1" customHeight="1" x14ac:dyDescent="0.2">
      <c r="A25" s="17"/>
      <c r="B25" s="17"/>
      <c r="C25" s="17"/>
      <c r="D25" s="17"/>
      <c r="E25" s="121"/>
      <c r="F25" s="17"/>
      <c r="G25" s="17"/>
      <c r="H25" s="20"/>
    </row>
    <row r="26" spans="1:8" ht="14.1" customHeight="1" x14ac:dyDescent="0.2">
      <c r="A26" s="18" t="s">
        <v>265</v>
      </c>
      <c r="B26" s="3"/>
      <c r="C26" s="3"/>
      <c r="D26" s="3"/>
      <c r="E26" s="122"/>
      <c r="F26" s="3"/>
      <c r="G26" s="112"/>
      <c r="H26" s="3"/>
    </row>
    <row r="27" spans="1:8" ht="14.1" customHeight="1" x14ac:dyDescent="0.2">
      <c r="A27" s="18" t="s">
        <v>457</v>
      </c>
    </row>
    <row r="28" spans="1:8" ht="14.1" customHeight="1" x14ac:dyDescent="0.2">
      <c r="A28" s="18" t="s">
        <v>458</v>
      </c>
    </row>
    <row r="29" spans="1:8" ht="14.1" customHeight="1" x14ac:dyDescent="0.2">
      <c r="A29" s="18"/>
    </row>
  </sheetData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295"/>
  <sheetViews>
    <sheetView zoomScaleNormal="100" workbookViewId="0">
      <selection activeCell="J2" sqref="J2"/>
    </sheetView>
  </sheetViews>
  <sheetFormatPr baseColWidth="10" defaultColWidth="6.42578125" defaultRowHeight="11.25" customHeight="1" x14ac:dyDescent="0.2"/>
  <cols>
    <col min="1" max="1" width="39" style="3" customWidth="1"/>
    <col min="2" max="2" width="9" style="3" customWidth="1"/>
    <col min="3" max="4" width="8" style="3" customWidth="1"/>
    <col min="5" max="5" width="3.140625" style="3" customWidth="1"/>
    <col min="6" max="6" width="9" style="3" customWidth="1"/>
    <col min="7" max="8" width="8" style="3" customWidth="1"/>
    <col min="9" max="9" width="6.42578125" style="3" customWidth="1"/>
    <col min="10" max="10" width="42" style="3" customWidth="1"/>
    <col min="11" max="11" width="8.42578125" style="3" customWidth="1"/>
    <col min="12" max="12" width="6.7109375" style="3" customWidth="1"/>
    <col min="13" max="13" width="7.85546875" style="3" customWidth="1"/>
    <col min="14" max="14" width="1.140625" style="3" customWidth="1"/>
    <col min="15" max="15" width="7.42578125" style="3" customWidth="1"/>
    <col min="16" max="17" width="8.42578125" style="3" customWidth="1"/>
    <col min="18" max="16383" width="6.42578125" style="3"/>
    <col min="16384" max="16384" width="17.5703125" style="3" customWidth="1"/>
  </cols>
  <sheetData>
    <row r="1" spans="1:19" ht="14.1" customHeight="1" thickBot="1" x14ac:dyDescent="0.25">
      <c r="A1" s="1" t="s">
        <v>212</v>
      </c>
      <c r="B1" s="2"/>
      <c r="C1" s="2"/>
      <c r="D1" s="2"/>
      <c r="E1" s="2"/>
      <c r="F1" s="2"/>
      <c r="G1" s="2"/>
      <c r="H1" s="2"/>
    </row>
    <row r="2" spans="1:19" ht="14.1" customHeight="1" x14ac:dyDescent="0.2">
      <c r="A2" s="22"/>
      <c r="B2" s="26"/>
      <c r="C2" s="26"/>
      <c r="D2" s="26"/>
      <c r="E2" s="26"/>
      <c r="J2" s="119" t="s">
        <v>248</v>
      </c>
    </row>
    <row r="3" spans="1:19" ht="14.1" customHeight="1" x14ac:dyDescent="0.2">
      <c r="A3" s="4" t="s">
        <v>501</v>
      </c>
      <c r="J3"/>
      <c r="K3"/>
      <c r="L3"/>
      <c r="M3"/>
      <c r="N3"/>
      <c r="O3"/>
      <c r="P3"/>
      <c r="Q3"/>
      <c r="R3"/>
      <c r="S3"/>
    </row>
    <row r="4" spans="1:19" ht="14.1" customHeight="1" x14ac:dyDescent="0.2">
      <c r="A4" s="5"/>
      <c r="B4" s="6"/>
      <c r="C4" s="6"/>
      <c r="D4" s="6"/>
      <c r="E4" s="6"/>
      <c r="F4" s="6"/>
      <c r="J4"/>
      <c r="K4"/>
      <c r="L4"/>
      <c r="M4"/>
      <c r="N4"/>
      <c r="O4"/>
      <c r="P4"/>
      <c r="Q4"/>
      <c r="R4"/>
      <c r="S4"/>
    </row>
    <row r="5" spans="1:19" s="9" customFormat="1" ht="14.1" customHeight="1" x14ac:dyDescent="0.2">
      <c r="A5" s="126"/>
      <c r="B5" s="120" t="s">
        <v>263</v>
      </c>
      <c r="C5" s="120"/>
      <c r="D5" s="120"/>
      <c r="E5" s="126"/>
      <c r="F5" s="120" t="s">
        <v>465</v>
      </c>
      <c r="G5" s="120"/>
      <c r="H5" s="120"/>
      <c r="J5"/>
      <c r="K5"/>
      <c r="L5"/>
      <c r="M5"/>
      <c r="N5"/>
      <c r="O5"/>
      <c r="P5"/>
      <c r="Q5"/>
      <c r="R5"/>
      <c r="S5"/>
    </row>
    <row r="6" spans="1:19" ht="14.1" customHeight="1" x14ac:dyDescent="0.2">
      <c r="A6" s="43"/>
      <c r="B6" s="8" t="s">
        <v>55</v>
      </c>
      <c r="C6" s="8" t="s">
        <v>249</v>
      </c>
      <c r="D6" s="8" t="s">
        <v>250</v>
      </c>
      <c r="E6" s="43"/>
      <c r="F6" s="8" t="s">
        <v>55</v>
      </c>
      <c r="G6" s="8" t="s">
        <v>249</v>
      </c>
      <c r="H6" s="8" t="s">
        <v>250</v>
      </c>
      <c r="J6"/>
      <c r="K6"/>
      <c r="L6"/>
      <c r="M6"/>
      <c r="N6"/>
      <c r="O6"/>
      <c r="P6"/>
      <c r="Q6"/>
      <c r="R6"/>
      <c r="S6"/>
    </row>
    <row r="7" spans="1:19" ht="14.1" customHeight="1" x14ac:dyDescent="0.2">
      <c r="A7" s="14"/>
      <c r="B7" s="31"/>
      <c r="C7" s="31"/>
      <c r="D7" s="31"/>
      <c r="E7" s="31"/>
      <c r="F7" s="31"/>
      <c r="G7" s="113"/>
      <c r="H7" s="113"/>
      <c r="J7"/>
      <c r="K7"/>
      <c r="L7"/>
      <c r="M7"/>
      <c r="N7"/>
      <c r="O7"/>
      <c r="P7"/>
      <c r="Q7"/>
      <c r="R7"/>
      <c r="S7"/>
    </row>
    <row r="8" spans="1:19" ht="14.1" customHeight="1" x14ac:dyDescent="0.2">
      <c r="A8" s="14" t="s">
        <v>502</v>
      </c>
      <c r="B8" s="31">
        <v>348</v>
      </c>
      <c r="C8" s="31">
        <v>173</v>
      </c>
      <c r="D8" s="31">
        <v>175</v>
      </c>
      <c r="E8" s="31"/>
      <c r="F8" s="31">
        <f>F10+F18</f>
        <v>314</v>
      </c>
      <c r="G8" s="31">
        <f t="shared" ref="G8:H8" si="0">G10+G18</f>
        <v>146</v>
      </c>
      <c r="H8" s="31">
        <f t="shared" si="0"/>
        <v>168</v>
      </c>
      <c r="I8" s="177"/>
      <c r="J8"/>
      <c r="K8"/>
      <c r="L8"/>
      <c r="M8"/>
      <c r="N8"/>
      <c r="O8"/>
      <c r="P8"/>
      <c r="Q8"/>
      <c r="R8"/>
      <c r="S8"/>
    </row>
    <row r="9" spans="1:19" ht="14.1" customHeight="1" x14ac:dyDescent="0.2">
      <c r="A9" s="77"/>
      <c r="B9" s="31">
        <f>B10+B18</f>
        <v>311</v>
      </c>
      <c r="C9" s="31">
        <f t="shared" ref="C9:D9" si="1">C10+C18</f>
        <v>151</v>
      </c>
      <c r="D9" s="31">
        <f t="shared" si="1"/>
        <v>160</v>
      </c>
      <c r="E9" s="31"/>
      <c r="F9" s="31"/>
      <c r="G9" s="31"/>
      <c r="H9" s="31"/>
      <c r="J9"/>
      <c r="K9"/>
      <c r="L9"/>
      <c r="M9"/>
      <c r="N9"/>
      <c r="O9"/>
      <c r="P9"/>
      <c r="Q9"/>
      <c r="R9"/>
      <c r="S9"/>
    </row>
    <row r="10" spans="1:19" ht="14.1" customHeight="1" x14ac:dyDescent="0.2">
      <c r="A10" s="132" t="s">
        <v>515</v>
      </c>
      <c r="B10" s="31">
        <v>239</v>
      </c>
      <c r="C10" s="31">
        <f>SUM(C11:C16)</f>
        <v>134</v>
      </c>
      <c r="D10" s="31">
        <f>SUM(D11:D16)</f>
        <v>105</v>
      </c>
      <c r="E10" s="31"/>
      <c r="F10" s="31">
        <f t="shared" ref="F10:H10" si="2">SUM(F11:F16)</f>
        <v>239</v>
      </c>
      <c r="G10" s="31">
        <f t="shared" si="2"/>
        <v>129</v>
      </c>
      <c r="H10" s="31">
        <f t="shared" si="2"/>
        <v>110</v>
      </c>
      <c r="J10"/>
      <c r="K10"/>
      <c r="L10"/>
      <c r="M10"/>
      <c r="N10"/>
      <c r="O10"/>
      <c r="P10"/>
      <c r="Q10"/>
      <c r="R10"/>
      <c r="S10"/>
    </row>
    <row r="11" spans="1:19" ht="14.1" customHeight="1" x14ac:dyDescent="0.2">
      <c r="A11" s="77" t="s">
        <v>307</v>
      </c>
      <c r="B11" s="12" t="s">
        <v>15</v>
      </c>
      <c r="C11" s="12" t="s">
        <v>15</v>
      </c>
      <c r="D11" s="12" t="s">
        <v>15</v>
      </c>
      <c r="E11" s="31"/>
      <c r="F11" s="12" t="s">
        <v>15</v>
      </c>
      <c r="G11" s="12" t="s">
        <v>15</v>
      </c>
      <c r="H11" s="12" t="s">
        <v>15</v>
      </c>
      <c r="I11" s="24"/>
      <c r="J11"/>
      <c r="K11"/>
      <c r="L11"/>
      <c r="M11"/>
      <c r="N11"/>
      <c r="O11"/>
      <c r="P11"/>
      <c r="Q11"/>
      <c r="R11"/>
      <c r="S11"/>
    </row>
    <row r="12" spans="1:19" ht="14.1" customHeight="1" x14ac:dyDescent="0.2">
      <c r="A12" s="77" t="s">
        <v>417</v>
      </c>
      <c r="B12" s="31">
        <v>104</v>
      </c>
      <c r="C12" s="31">
        <v>55</v>
      </c>
      <c r="D12" s="31">
        <v>49</v>
      </c>
      <c r="E12" s="31"/>
      <c r="F12" s="31">
        <v>106</v>
      </c>
      <c r="G12" s="31">
        <v>57</v>
      </c>
      <c r="H12" s="31">
        <v>49</v>
      </c>
      <c r="J12"/>
      <c r="K12"/>
      <c r="L12"/>
      <c r="M12"/>
      <c r="N12"/>
      <c r="O12"/>
      <c r="P12"/>
      <c r="Q12"/>
      <c r="R12"/>
      <c r="S12"/>
    </row>
    <row r="13" spans="1:19" ht="14.1" customHeight="1" x14ac:dyDescent="0.2">
      <c r="A13" s="77" t="s">
        <v>418</v>
      </c>
      <c r="B13" s="31">
        <v>36</v>
      </c>
      <c r="C13" s="31">
        <v>22</v>
      </c>
      <c r="D13" s="31">
        <v>14</v>
      </c>
      <c r="E13" s="31"/>
      <c r="F13" s="31">
        <v>38</v>
      </c>
      <c r="G13" s="31">
        <v>22</v>
      </c>
      <c r="H13" s="31">
        <v>16</v>
      </c>
      <c r="J13"/>
      <c r="K13"/>
      <c r="L13"/>
      <c r="M13"/>
      <c r="N13"/>
      <c r="O13"/>
      <c r="P13"/>
      <c r="Q13"/>
      <c r="R13"/>
      <c r="S13"/>
    </row>
    <row r="14" spans="1:19" ht="14.1" customHeight="1" x14ac:dyDescent="0.2">
      <c r="A14" s="77" t="s">
        <v>419</v>
      </c>
      <c r="B14" s="31">
        <v>86</v>
      </c>
      <c r="C14" s="31">
        <v>48</v>
      </c>
      <c r="D14" s="31">
        <v>38</v>
      </c>
      <c r="E14" s="31"/>
      <c r="F14" s="31">
        <v>91</v>
      </c>
      <c r="G14" s="31">
        <v>47</v>
      </c>
      <c r="H14" s="31">
        <v>44</v>
      </c>
      <c r="J14"/>
      <c r="K14"/>
      <c r="L14"/>
      <c r="M14"/>
      <c r="N14"/>
      <c r="O14"/>
      <c r="P14"/>
      <c r="Q14"/>
      <c r="R14"/>
      <c r="S14"/>
    </row>
    <row r="15" spans="1:19" ht="14.1" customHeight="1" x14ac:dyDescent="0.2">
      <c r="A15" s="77" t="s">
        <v>514</v>
      </c>
      <c r="B15" s="31">
        <v>4</v>
      </c>
      <c r="C15" s="31">
        <v>3</v>
      </c>
      <c r="D15" s="31">
        <v>1</v>
      </c>
      <c r="E15" s="31"/>
      <c r="F15" s="31">
        <v>4</v>
      </c>
      <c r="G15" s="31">
        <v>3</v>
      </c>
      <c r="H15" s="31">
        <v>1</v>
      </c>
      <c r="I15" s="24"/>
      <c r="J15"/>
      <c r="K15"/>
      <c r="L15"/>
      <c r="M15"/>
      <c r="N15"/>
      <c r="O15"/>
      <c r="P15"/>
      <c r="Q15"/>
      <c r="R15"/>
      <c r="S15"/>
    </row>
    <row r="16" spans="1:19" ht="14.1" customHeight="1" x14ac:dyDescent="0.2">
      <c r="A16" s="77" t="s">
        <v>306</v>
      </c>
      <c r="B16" s="31">
        <v>9</v>
      </c>
      <c r="C16" s="31">
        <v>6</v>
      </c>
      <c r="D16" s="31">
        <v>3</v>
      </c>
      <c r="E16" s="31"/>
      <c r="F16" s="12" t="s">
        <v>15</v>
      </c>
      <c r="G16" s="12" t="s">
        <v>15</v>
      </c>
      <c r="H16" s="12" t="s">
        <v>15</v>
      </c>
      <c r="J16"/>
      <c r="K16"/>
      <c r="L16"/>
      <c r="M16"/>
      <c r="N16"/>
      <c r="O16"/>
      <c r="P16"/>
      <c r="Q16"/>
      <c r="R16"/>
      <c r="S16"/>
    </row>
    <row r="17" spans="1:19" ht="14.1" customHeight="1" x14ac:dyDescent="0.2">
      <c r="I17" s="24"/>
      <c r="J17"/>
      <c r="K17"/>
      <c r="L17"/>
      <c r="M17"/>
      <c r="N17"/>
      <c r="O17"/>
      <c r="P17"/>
      <c r="Q17"/>
      <c r="R17"/>
      <c r="S17"/>
    </row>
    <row r="18" spans="1:19" ht="14.1" customHeight="1" x14ac:dyDescent="0.2">
      <c r="A18" s="132" t="s">
        <v>415</v>
      </c>
      <c r="B18" s="31">
        <v>72</v>
      </c>
      <c r="C18" s="31">
        <v>17</v>
      </c>
      <c r="D18" s="31">
        <v>55</v>
      </c>
      <c r="E18" s="31"/>
      <c r="F18" s="31">
        <v>75</v>
      </c>
      <c r="G18" s="31">
        <v>17</v>
      </c>
      <c r="H18" s="31">
        <v>58</v>
      </c>
      <c r="J18"/>
      <c r="K18"/>
      <c r="L18"/>
      <c r="M18"/>
      <c r="N18"/>
      <c r="O18"/>
      <c r="P18"/>
      <c r="Q18"/>
      <c r="R18"/>
      <c r="S18"/>
    </row>
    <row r="19" spans="1:19" ht="14.1" customHeight="1" x14ac:dyDescent="0.2">
      <c r="A19" s="77" t="s">
        <v>420</v>
      </c>
      <c r="B19" s="31">
        <v>61</v>
      </c>
      <c r="C19" s="31">
        <v>13</v>
      </c>
      <c r="D19" s="31">
        <v>48</v>
      </c>
      <c r="E19" s="31"/>
      <c r="F19" s="12">
        <v>64</v>
      </c>
      <c r="G19" s="12">
        <v>12</v>
      </c>
      <c r="H19" s="12">
        <v>52</v>
      </c>
      <c r="J19"/>
      <c r="K19"/>
      <c r="L19"/>
      <c r="M19"/>
      <c r="N19"/>
      <c r="O19"/>
      <c r="P19"/>
      <c r="Q19"/>
      <c r="R19"/>
      <c r="S19"/>
    </row>
    <row r="20" spans="1:19" ht="14.1" customHeight="1" x14ac:dyDescent="0.2">
      <c r="A20" s="77" t="s">
        <v>419</v>
      </c>
      <c r="B20" s="12" t="s">
        <v>15</v>
      </c>
      <c r="C20" s="12" t="s">
        <v>15</v>
      </c>
      <c r="D20" s="12" t="s">
        <v>15</v>
      </c>
      <c r="E20" s="31"/>
      <c r="F20" s="12" t="s">
        <v>15</v>
      </c>
      <c r="G20" s="12" t="s">
        <v>15</v>
      </c>
      <c r="H20" s="12" t="s">
        <v>15</v>
      </c>
      <c r="J20"/>
      <c r="K20"/>
      <c r="L20"/>
      <c r="M20"/>
      <c r="N20"/>
      <c r="O20"/>
      <c r="P20"/>
      <c r="Q20"/>
      <c r="R20"/>
      <c r="S20"/>
    </row>
    <row r="21" spans="1:19" ht="14.1" customHeight="1" x14ac:dyDescent="0.2">
      <c r="A21" s="77" t="s">
        <v>421</v>
      </c>
      <c r="B21" s="31">
        <v>11</v>
      </c>
      <c r="C21" s="31">
        <v>4</v>
      </c>
      <c r="D21" s="31">
        <v>7</v>
      </c>
      <c r="E21" s="31"/>
      <c r="F21" s="12">
        <v>11</v>
      </c>
      <c r="G21" s="12">
        <v>5</v>
      </c>
      <c r="H21" s="12">
        <v>6</v>
      </c>
      <c r="I21" s="24"/>
      <c r="J21"/>
      <c r="K21"/>
      <c r="L21"/>
      <c r="M21"/>
      <c r="N21"/>
      <c r="O21"/>
      <c r="P21"/>
      <c r="Q21"/>
      <c r="R21"/>
      <c r="S21"/>
    </row>
    <row r="22" spans="1:19" ht="14.1" customHeight="1" x14ac:dyDescent="0.2">
      <c r="A22" s="77" t="s">
        <v>306</v>
      </c>
      <c r="B22" s="12" t="s">
        <v>15</v>
      </c>
      <c r="C22" s="12" t="s">
        <v>15</v>
      </c>
      <c r="D22" s="12" t="s">
        <v>15</v>
      </c>
      <c r="E22" s="31"/>
      <c r="F22" s="12" t="s">
        <v>15</v>
      </c>
      <c r="G22" s="12" t="s">
        <v>15</v>
      </c>
      <c r="H22" s="12" t="s">
        <v>15</v>
      </c>
      <c r="J22"/>
      <c r="K22"/>
      <c r="L22"/>
      <c r="M22"/>
      <c r="N22"/>
      <c r="O22"/>
      <c r="P22"/>
      <c r="Q22"/>
      <c r="R22"/>
      <c r="S22"/>
    </row>
    <row r="23" spans="1:19" ht="14.1" customHeight="1" x14ac:dyDescent="0.2">
      <c r="A23" s="77"/>
      <c r="B23" s="31"/>
      <c r="C23" s="31"/>
      <c r="D23" s="31"/>
      <c r="E23" s="31"/>
      <c r="F23" s="12"/>
      <c r="G23" s="12"/>
      <c r="H23" s="12"/>
      <c r="J23"/>
      <c r="K23"/>
      <c r="L23"/>
      <c r="M23"/>
      <c r="N23"/>
      <c r="O23"/>
      <c r="P23"/>
      <c r="Q23"/>
      <c r="R23"/>
      <c r="S23"/>
    </row>
    <row r="24" spans="1:19" ht="14.1" customHeight="1" x14ac:dyDescent="0.2">
      <c r="A24" s="132" t="s">
        <v>416</v>
      </c>
      <c r="B24" s="12" t="s">
        <v>15</v>
      </c>
      <c r="C24" s="12" t="s">
        <v>15</v>
      </c>
      <c r="D24" s="12" t="s">
        <v>15</v>
      </c>
      <c r="E24" s="31"/>
      <c r="F24" s="12" t="s">
        <v>15</v>
      </c>
      <c r="G24" s="12" t="s">
        <v>15</v>
      </c>
      <c r="H24" s="12" t="s">
        <v>15</v>
      </c>
      <c r="I24" s="24"/>
      <c r="J24"/>
      <c r="K24"/>
      <c r="L24"/>
      <c r="M24"/>
      <c r="N24"/>
      <c r="O24"/>
      <c r="P24"/>
      <c r="Q24"/>
      <c r="R24"/>
      <c r="S24"/>
    </row>
    <row r="25" spans="1:19" s="4" customFormat="1" ht="14.1" customHeight="1" x14ac:dyDescent="0.2">
      <c r="A25" s="132"/>
      <c r="B25" s="12"/>
      <c r="C25" s="12"/>
      <c r="D25" s="12"/>
      <c r="E25" s="31"/>
      <c r="F25" s="12"/>
      <c r="G25" s="12"/>
      <c r="H25" s="12"/>
      <c r="J25"/>
      <c r="K25"/>
      <c r="L25"/>
      <c r="M25"/>
      <c r="N25"/>
      <c r="O25"/>
      <c r="P25"/>
      <c r="Q25"/>
      <c r="R25"/>
      <c r="S25"/>
    </row>
    <row r="26" spans="1:19" s="4" customFormat="1" ht="14.1" customHeight="1" x14ac:dyDescent="0.2">
      <c r="A26" s="132" t="s">
        <v>516</v>
      </c>
      <c r="B26" s="12">
        <v>101</v>
      </c>
      <c r="C26" s="12">
        <v>34</v>
      </c>
      <c r="D26" s="12">
        <v>67</v>
      </c>
      <c r="E26" s="31"/>
      <c r="F26" s="12">
        <v>132</v>
      </c>
      <c r="G26" s="12">
        <v>51</v>
      </c>
      <c r="H26" s="12">
        <v>81</v>
      </c>
      <c r="I26" s="177"/>
      <c r="J26"/>
      <c r="K26"/>
      <c r="L26"/>
      <c r="M26"/>
      <c r="N26"/>
      <c r="O26"/>
      <c r="P26"/>
      <c r="Q26"/>
      <c r="R26"/>
      <c r="S26"/>
    </row>
    <row r="27" spans="1:19" s="4" customFormat="1" ht="14.1" customHeight="1" x14ac:dyDescent="0.2">
      <c r="A27" s="17"/>
      <c r="B27" s="17"/>
      <c r="C27" s="17"/>
      <c r="D27" s="17"/>
      <c r="E27" s="17"/>
      <c r="F27" s="17"/>
      <c r="G27" s="17"/>
      <c r="H27" s="17"/>
      <c r="J27"/>
      <c r="K27"/>
      <c r="L27"/>
      <c r="M27"/>
      <c r="N27"/>
      <c r="O27"/>
      <c r="P27"/>
      <c r="Q27"/>
      <c r="R27"/>
      <c r="S27"/>
    </row>
    <row r="28" spans="1:19" s="4" customFormat="1" ht="14.1" customHeight="1" x14ac:dyDescent="0.2">
      <c r="A28" s="18" t="s">
        <v>265</v>
      </c>
      <c r="B28" s="3"/>
      <c r="C28" s="3"/>
      <c r="D28" s="3"/>
      <c r="E28" s="3"/>
      <c r="F28" s="3"/>
      <c r="G28" s="3"/>
      <c r="H28" s="3"/>
      <c r="J28"/>
      <c r="K28"/>
      <c r="L28"/>
      <c r="M28"/>
      <c r="N28"/>
      <c r="O28"/>
      <c r="P28"/>
      <c r="Q28"/>
      <c r="R28"/>
      <c r="S28"/>
    </row>
    <row r="29" spans="1:19" s="4" customFormat="1" ht="14.1" customHeight="1" x14ac:dyDescent="0.2">
      <c r="A29" s="18" t="s">
        <v>483</v>
      </c>
      <c r="B29" s="31"/>
      <c r="C29" s="31"/>
      <c r="D29" s="31"/>
      <c r="E29" s="31"/>
      <c r="F29" s="31"/>
      <c r="H29" s="113"/>
      <c r="J29"/>
      <c r="K29"/>
      <c r="L29"/>
      <c r="M29"/>
      <c r="N29"/>
      <c r="O29"/>
      <c r="P29"/>
      <c r="Q29"/>
      <c r="R29"/>
      <c r="S29"/>
    </row>
    <row r="30" spans="1:19" ht="9.9499999999999993" customHeight="1" x14ac:dyDescent="0.2">
      <c r="A30" s="10"/>
      <c r="B30" s="31"/>
      <c r="C30" s="31"/>
      <c r="D30" s="31"/>
      <c r="E30" s="31"/>
      <c r="F30" s="102"/>
      <c r="G30" s="4"/>
      <c r="H30" s="13"/>
      <c r="J30"/>
      <c r="K30"/>
      <c r="L30"/>
      <c r="M30"/>
      <c r="N30"/>
      <c r="O30"/>
      <c r="P30"/>
      <c r="Q30"/>
      <c r="R30"/>
      <c r="S30"/>
    </row>
    <row r="31" spans="1:19" ht="14.1" customHeight="1" x14ac:dyDescent="0.2">
      <c r="A31" s="77"/>
      <c r="B31" s="31"/>
      <c r="C31" s="31"/>
      <c r="D31" s="31"/>
      <c r="E31" s="31"/>
      <c r="F31" s="31"/>
      <c r="G31" s="31"/>
      <c r="H31" s="31"/>
      <c r="J31"/>
      <c r="K31"/>
      <c r="L31"/>
      <c r="M31"/>
      <c r="N31"/>
      <c r="O31"/>
      <c r="P31"/>
      <c r="Q31"/>
      <c r="R31"/>
      <c r="S31"/>
    </row>
    <row r="32" spans="1:19" ht="14.1" customHeight="1" x14ac:dyDescent="0.2">
      <c r="A32" s="114"/>
      <c r="B32" s="31"/>
      <c r="C32" s="31"/>
      <c r="D32" s="31"/>
      <c r="E32" s="31"/>
      <c r="F32" s="102"/>
      <c r="G32" s="4"/>
      <c r="H32" s="13"/>
      <c r="J32"/>
      <c r="K32"/>
      <c r="L32"/>
      <c r="M32"/>
      <c r="N32"/>
      <c r="O32"/>
      <c r="P32"/>
      <c r="Q32"/>
      <c r="R32"/>
      <c r="S32"/>
    </row>
    <row r="33" spans="1:19" ht="14.1" customHeight="1" x14ac:dyDescent="0.2">
      <c r="A33" s="77"/>
      <c r="B33" s="31"/>
      <c r="C33" s="31"/>
      <c r="D33" s="31"/>
      <c r="E33" s="31"/>
      <c r="F33" s="102"/>
      <c r="J33"/>
      <c r="K33"/>
      <c r="L33"/>
      <c r="M33"/>
      <c r="N33"/>
      <c r="O33"/>
      <c r="P33"/>
      <c r="Q33"/>
      <c r="R33"/>
      <c r="S33"/>
    </row>
    <row r="34" spans="1:19" ht="14.1" customHeight="1" x14ac:dyDescent="0.2">
      <c r="A34" s="77"/>
      <c r="B34" s="31"/>
      <c r="C34" s="31"/>
      <c r="D34" s="31"/>
      <c r="E34" s="31"/>
      <c r="F34" s="102"/>
      <c r="J34"/>
      <c r="K34"/>
      <c r="L34"/>
      <c r="M34"/>
      <c r="N34"/>
      <c r="O34"/>
      <c r="P34"/>
      <c r="Q34"/>
      <c r="R34"/>
      <c r="S34"/>
    </row>
    <row r="35" spans="1:19" ht="14.1" customHeight="1" x14ac:dyDescent="0.2">
      <c r="A35" s="77"/>
      <c r="B35" s="133"/>
      <c r="C35" s="133"/>
      <c r="D35" s="31"/>
      <c r="E35" s="31"/>
      <c r="F35" s="102"/>
      <c r="J35"/>
      <c r="K35"/>
      <c r="L35"/>
      <c r="M35"/>
      <c r="N35"/>
      <c r="O35"/>
      <c r="P35"/>
      <c r="Q35"/>
      <c r="R35"/>
      <c r="S35"/>
    </row>
    <row r="36" spans="1:19" ht="14.1" customHeight="1" x14ac:dyDescent="0.2">
      <c r="A36" s="77"/>
      <c r="B36" s="133"/>
      <c r="C36" s="133"/>
      <c r="D36" s="31"/>
      <c r="E36" s="31"/>
      <c r="F36" s="111"/>
      <c r="J36"/>
      <c r="K36"/>
      <c r="L36"/>
      <c r="M36"/>
      <c r="N36"/>
      <c r="O36"/>
      <c r="P36"/>
      <c r="Q36"/>
      <c r="R36"/>
      <c r="S36"/>
    </row>
    <row r="37" spans="1:19" ht="14.1" customHeight="1" x14ac:dyDescent="0.2">
      <c r="A37" s="77"/>
      <c r="B37" s="31"/>
      <c r="C37" s="31"/>
      <c r="D37" s="31"/>
      <c r="E37" s="31"/>
      <c r="F37" s="102"/>
      <c r="J37"/>
      <c r="K37"/>
      <c r="L37"/>
      <c r="M37"/>
      <c r="N37"/>
      <c r="O37"/>
      <c r="P37"/>
      <c r="Q37"/>
      <c r="R37"/>
      <c r="S37"/>
    </row>
    <row r="38" spans="1:19" ht="14.1" customHeight="1" x14ac:dyDescent="0.2">
      <c r="A38" s="77"/>
      <c r="B38" s="31"/>
      <c r="C38" s="31"/>
      <c r="D38" s="31"/>
      <c r="E38" s="31"/>
      <c r="F38" s="102"/>
      <c r="J38"/>
      <c r="K38"/>
      <c r="L38"/>
      <c r="M38"/>
      <c r="N38"/>
      <c r="O38"/>
      <c r="P38"/>
      <c r="Q38"/>
      <c r="R38"/>
      <c r="S38"/>
    </row>
    <row r="39" spans="1:19" ht="14.1" customHeight="1" x14ac:dyDescent="0.2">
      <c r="A39" s="77"/>
      <c r="B39" s="31"/>
      <c r="C39" s="31"/>
      <c r="D39" s="31"/>
      <c r="E39" s="31"/>
      <c r="F39" s="102"/>
      <c r="J39"/>
      <c r="K39"/>
      <c r="L39"/>
      <c r="M39"/>
      <c r="N39"/>
      <c r="O39"/>
      <c r="P39"/>
      <c r="Q39"/>
      <c r="R39"/>
      <c r="S39"/>
    </row>
    <row r="40" spans="1:19" ht="14.1" customHeight="1" x14ac:dyDescent="0.2">
      <c r="A40" s="77"/>
      <c r="B40" s="133"/>
      <c r="C40" s="133"/>
      <c r="D40" s="31"/>
      <c r="E40" s="31"/>
      <c r="F40" s="102"/>
      <c r="J40"/>
      <c r="K40"/>
      <c r="L40"/>
      <c r="M40"/>
      <c r="N40"/>
      <c r="O40"/>
      <c r="P40"/>
      <c r="Q40"/>
      <c r="R40"/>
      <c r="S40"/>
    </row>
    <row r="41" spans="1:19" ht="14.1" customHeight="1" x14ac:dyDescent="0.2">
      <c r="A41" s="114"/>
      <c r="B41" s="31"/>
      <c r="C41" s="31"/>
      <c r="D41" s="31"/>
      <c r="E41" s="31"/>
      <c r="F41" s="102"/>
    </row>
    <row r="42" spans="1:19" ht="14.1" customHeight="1" x14ac:dyDescent="0.2">
      <c r="A42" s="77"/>
      <c r="B42" s="31"/>
      <c r="C42" s="31"/>
      <c r="D42" s="31"/>
      <c r="E42" s="31"/>
      <c r="F42" s="31"/>
    </row>
    <row r="43" spans="1:19" ht="14.1" customHeight="1" x14ac:dyDescent="0.2">
      <c r="A43" s="77"/>
      <c r="B43" s="31"/>
      <c r="C43" s="31"/>
      <c r="D43" s="31"/>
      <c r="E43" s="31"/>
      <c r="F43" s="102"/>
    </row>
    <row r="44" spans="1:19" ht="14.1" customHeight="1" x14ac:dyDescent="0.2">
      <c r="A44" s="77"/>
      <c r="B44" s="31"/>
      <c r="C44" s="31"/>
      <c r="D44" s="31"/>
      <c r="E44" s="31"/>
      <c r="F44" s="102"/>
    </row>
    <row r="45" spans="1:19" ht="14.1" customHeight="1" x14ac:dyDescent="0.2">
      <c r="A45" s="77"/>
      <c r="B45" s="31"/>
      <c r="C45" s="31"/>
      <c r="D45" s="31"/>
      <c r="E45" s="31"/>
      <c r="F45" s="102"/>
    </row>
    <row r="46" spans="1:19" ht="14.1" customHeight="1" x14ac:dyDescent="0.2">
      <c r="A46" s="77"/>
      <c r="B46" s="31"/>
      <c r="C46" s="31"/>
      <c r="D46" s="31"/>
      <c r="E46" s="31"/>
      <c r="F46" s="102"/>
    </row>
    <row r="47" spans="1:19" ht="14.1" customHeight="1" x14ac:dyDescent="0.2">
      <c r="A47" s="77"/>
      <c r="B47" s="31"/>
      <c r="C47" s="31"/>
      <c r="D47" s="31"/>
      <c r="E47" s="31"/>
      <c r="F47" s="102"/>
    </row>
    <row r="48" spans="1:19" ht="14.1" customHeight="1" x14ac:dyDescent="0.2">
      <c r="A48" s="77"/>
      <c r="B48" s="31"/>
      <c r="C48" s="31"/>
      <c r="D48" s="31"/>
      <c r="E48" s="31"/>
      <c r="F48"/>
      <c r="G48"/>
      <c r="H48"/>
    </row>
    <row r="49" spans="1:8" ht="14.1" customHeight="1" x14ac:dyDescent="0.2">
      <c r="A49"/>
      <c r="B49"/>
      <c r="C49"/>
      <c r="D49"/>
      <c r="E49"/>
      <c r="F49"/>
      <c r="G49"/>
      <c r="H49"/>
    </row>
    <row r="50" spans="1:8" ht="14.1" customHeight="1" x14ac:dyDescent="0.2">
      <c r="A50"/>
      <c r="B50"/>
      <c r="C50"/>
      <c r="D50"/>
      <c r="E50"/>
      <c r="F50"/>
      <c r="G50"/>
      <c r="H50"/>
    </row>
    <row r="51" spans="1:8" ht="14.1" customHeight="1" x14ac:dyDescent="0.2">
      <c r="A51"/>
      <c r="B51"/>
      <c r="C51"/>
      <c r="D51"/>
      <c r="E51"/>
      <c r="F51"/>
      <c r="G51"/>
      <c r="H51"/>
    </row>
    <row r="52" spans="1:8" ht="14.1" customHeight="1" x14ac:dyDescent="0.2">
      <c r="A52"/>
      <c r="B52"/>
      <c r="C52"/>
      <c r="D52"/>
      <c r="E52"/>
      <c r="F52"/>
      <c r="G52"/>
      <c r="H52"/>
    </row>
    <row r="53" spans="1:8" ht="14.1" customHeight="1" x14ac:dyDescent="0.2">
      <c r="A53"/>
      <c r="B53"/>
      <c r="C53"/>
      <c r="D53"/>
      <c r="E53"/>
      <c r="F53"/>
      <c r="G53"/>
      <c r="H53"/>
    </row>
    <row r="54" spans="1:8" ht="14.1" customHeight="1" x14ac:dyDescent="0.2">
      <c r="A54"/>
      <c r="B54"/>
      <c r="C54"/>
      <c r="D54"/>
      <c r="E54"/>
    </row>
    <row r="55" spans="1:8" ht="14.1" customHeight="1" x14ac:dyDescent="0.2"/>
    <row r="56" spans="1:8" ht="14.1" customHeight="1" x14ac:dyDescent="0.2"/>
    <row r="57" spans="1:8" ht="14.1" customHeight="1" x14ac:dyDescent="0.2"/>
    <row r="58" spans="1:8" ht="14.1" customHeight="1" x14ac:dyDescent="0.2"/>
    <row r="59" spans="1:8" ht="14.1" customHeight="1" x14ac:dyDescent="0.2"/>
    <row r="60" spans="1:8" ht="14.1" customHeight="1" x14ac:dyDescent="0.2"/>
    <row r="61" spans="1:8" ht="14.1" customHeight="1" x14ac:dyDescent="0.2"/>
    <row r="62" spans="1:8" ht="14.1" customHeight="1" x14ac:dyDescent="0.2"/>
    <row r="63" spans="1:8" ht="14.1" customHeight="1" x14ac:dyDescent="0.2"/>
    <row r="64" spans="1:8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</sheetData>
  <phoneticPr fontId="1" type="noConversion"/>
  <hyperlinks>
    <hyperlink ref="J2" location="'Índice cap_10'!B8" display="Volver al índice"/>
  </hyperlinks>
  <pageMargins left="0.59055118110236227" right="0.59055118110236227" top="0.98425196850393704" bottom="0.98425196850393704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Índice cap_10</vt:lpstr>
      <vt:lpstr>10.1.1</vt:lpstr>
      <vt:lpstr>10.1.2</vt:lpstr>
      <vt:lpstr>10.1.3</vt:lpstr>
      <vt:lpstr>10.1.4</vt:lpstr>
      <vt:lpstr>10.1.5</vt:lpstr>
      <vt:lpstr>10.1.6_10.1.7</vt:lpstr>
      <vt:lpstr>10.1.8</vt:lpstr>
      <vt:lpstr>10.1.9</vt:lpstr>
      <vt:lpstr>10.1.10</vt:lpstr>
      <vt:lpstr>10.1.11</vt:lpstr>
      <vt:lpstr>10.1.12</vt:lpstr>
      <vt:lpstr>10.1.13</vt:lpstr>
      <vt:lpstr>10.1.14</vt:lpstr>
      <vt:lpstr>10.1.15</vt:lpstr>
      <vt:lpstr>10.1.16</vt:lpstr>
      <vt:lpstr>10.1.17</vt:lpstr>
      <vt:lpstr>10.2.1</vt:lpstr>
      <vt:lpstr>10.2.2</vt:lpstr>
      <vt:lpstr>10.2.3</vt:lpstr>
      <vt:lpstr>10.2.4</vt:lpstr>
      <vt:lpstr>10.2.5</vt:lpstr>
      <vt:lpstr>10.2.6</vt:lpstr>
      <vt:lpstr>10.2.7</vt:lpstr>
      <vt:lpstr>10.2.8</vt:lpstr>
      <vt:lpstr>10.2.9</vt:lpstr>
      <vt:lpstr>10.2.10</vt:lpstr>
      <vt:lpstr>10.2.11-10.2.13</vt:lpstr>
      <vt:lpstr>10.2.14-10.2.15</vt:lpstr>
      <vt:lpstr>10.3.1</vt:lpstr>
      <vt:lpstr>10.3.2</vt:lpstr>
      <vt:lpstr>10.4.1</vt:lpstr>
      <vt:lpstr>'10.1.1'!Área_de_impresión</vt:lpstr>
      <vt:lpstr>'10.1.10'!Área_de_impresión</vt:lpstr>
      <vt:lpstr>'10.1.11'!Área_de_impresión</vt:lpstr>
      <vt:lpstr>'10.1.12'!Área_de_impresión</vt:lpstr>
      <vt:lpstr>'10.1.13'!Área_de_impresión</vt:lpstr>
      <vt:lpstr>'10.1.14'!Área_de_impresión</vt:lpstr>
      <vt:lpstr>'10.1.15'!Área_de_impresión</vt:lpstr>
      <vt:lpstr>'10.1.16'!Área_de_impresión</vt:lpstr>
      <vt:lpstr>'10.1.17'!Área_de_impresión</vt:lpstr>
      <vt:lpstr>'10.1.2'!Área_de_impresión</vt:lpstr>
      <vt:lpstr>'10.1.3'!Área_de_impresión</vt:lpstr>
      <vt:lpstr>'10.1.4'!Área_de_impresión</vt:lpstr>
      <vt:lpstr>'10.1.5'!Área_de_impresión</vt:lpstr>
      <vt:lpstr>'10.1.6_10.1.7'!Área_de_impresión</vt:lpstr>
      <vt:lpstr>'10.1.8'!Área_de_impresión</vt:lpstr>
      <vt:lpstr>'10.1.9'!Área_de_impresión</vt:lpstr>
      <vt:lpstr>'10.2.1'!Área_de_impresión</vt:lpstr>
      <vt:lpstr>'10.2.10'!Área_de_impresión</vt:lpstr>
      <vt:lpstr>'10.2.11-10.2.13'!Área_de_impresión</vt:lpstr>
      <vt:lpstr>'10.2.14-10.2.15'!Área_de_impresión</vt:lpstr>
      <vt:lpstr>'10.2.2'!Área_de_impresión</vt:lpstr>
      <vt:lpstr>'10.2.3'!Área_de_impresión</vt:lpstr>
      <vt:lpstr>'10.2.4'!Área_de_impresión</vt:lpstr>
      <vt:lpstr>'10.2.5'!Área_de_impresión</vt:lpstr>
      <vt:lpstr>'10.2.6'!Área_de_impresión</vt:lpstr>
      <vt:lpstr>'10.2.7'!Área_de_impresión</vt:lpstr>
      <vt:lpstr>'10.2.8'!Área_de_impresión</vt:lpstr>
      <vt:lpstr>'10.2.9'!Área_de_impresión</vt:lpstr>
      <vt:lpstr>'10.3.1'!Área_de_impresión</vt:lpstr>
      <vt:lpstr>'10.3.2'!Área_de_impresión</vt:lpstr>
      <vt:lpstr>'10.4.1'!Área_de_impresión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2017-11-23T07:31:47Z</cp:lastPrinted>
  <dcterms:created xsi:type="dcterms:W3CDTF">1996-11-27T10:00:04Z</dcterms:created>
  <dcterms:modified xsi:type="dcterms:W3CDTF">2017-11-28T11:53:02Z</dcterms:modified>
</cp:coreProperties>
</file>